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Sheet1" sheetId="1" r:id="rId1"/>
  </sheets>
  <definedNames>
    <definedName name="chuong_phuluc_17" localSheetId="0">'Sheet1'!$F$1</definedName>
    <definedName name="chuong_phuluc_17_name" localSheetId="0">'Sheet1'!$A$2</definedName>
    <definedName name="_xlnm.Print_Area" localSheetId="0">'Sheet1'!$A$1:$F$50</definedName>
    <definedName name="_xlnm.Print_Titles" localSheetId="0">'Sheet1'!$6:$8</definedName>
  </definedNames>
  <calcPr fullCalcOnLoad="1"/>
</workbook>
</file>

<file path=xl/sharedStrings.xml><?xml version="1.0" encoding="utf-8"?>
<sst xmlns="http://schemas.openxmlformats.org/spreadsheetml/2006/main" count="70" uniqueCount="58">
  <si>
    <t>STT</t>
  </si>
  <si>
    <t>Nội dung</t>
  </si>
  <si>
    <t>So sánh</t>
  </si>
  <si>
    <t>Tuyệt đối</t>
  </si>
  <si>
    <t>Tương đối (%)</t>
  </si>
  <si>
    <t>A</t>
  </si>
  <si>
    <t>B</t>
  </si>
  <si>
    <t>3=2-1</t>
  </si>
  <si>
    <t>4=2/1</t>
  </si>
  <si>
    <t>I</t>
  </si>
  <si>
    <t>Chi giáo dục - đào tạo và dạy nghề</t>
  </si>
  <si>
    <t>II</t>
  </si>
  <si>
    <t>Chi thường xuyên</t>
  </si>
  <si>
    <t>Trong đó:</t>
  </si>
  <si>
    <t>III</t>
  </si>
  <si>
    <t>V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</si>
  <si>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</si>
  <si>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</si>
  <si>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</si>
  <si>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</si>
  <si>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>(Chi tiết theo từng Chương trình mục tiêu quốc gia)</t>
  </si>
  <si>
    <t xml:space="preserve">Chi các chương trình mục tiêu, nhiệm vụ </t>
  </si>
  <si>
    <t>C</t>
  </si>
  <si>
    <t>Đơn vị: Triệu đồng</t>
  </si>
  <si>
    <t xml:space="preserve">Chi đầu tư </t>
  </si>
  <si>
    <t xml:space="preserve"> - Vốn ngoài nước</t>
  </si>
  <si>
    <t xml:space="preserve"> - Vốn trong nước</t>
  </si>
  <si>
    <t xml:space="preserve">     + Đầu tư các dự án</t>
  </si>
  <si>
    <t xml:space="preserve">     + Hỗ trợ nhà 22</t>
  </si>
  <si>
    <t xml:space="preserve"> - Vốn trái phiếu</t>
  </si>
  <si>
    <t xml:space="preserve">   - Chi giáo dục - đào tạo và dạy nghề</t>
  </si>
  <si>
    <t>a</t>
  </si>
  <si>
    <t>b</t>
  </si>
  <si>
    <t>c</t>
  </si>
  <si>
    <t>Từ nguồn thu tiền sử dụng đất</t>
  </si>
  <si>
    <t>Từ nguồn thu xổ số kiến thiết</t>
  </si>
  <si>
    <t>Từ nguồn cân đối ngân sách địa phương</t>
  </si>
  <si>
    <t xml:space="preserve">   - Phân bổ công trình, dự án</t>
  </si>
  <si>
    <t xml:space="preserve">     - Vốn chuẩn bị đầu tư</t>
  </si>
  <si>
    <t xml:space="preserve">     - Phân bổ cho các công trình, dự án</t>
  </si>
  <si>
    <t>d</t>
  </si>
  <si>
    <t>Chi đầu tư phát triển</t>
  </si>
  <si>
    <t>Chi khoa học và công nghệ</t>
  </si>
  <si>
    <t>e</t>
  </si>
  <si>
    <t>CHI CÂN ĐỐI NGÂN SÁCH ĐỊA PHƯƠNG</t>
  </si>
  <si>
    <t>TỔNG CHI NGÂN SÁCH ĐỊA PHƯƠNG</t>
  </si>
  <si>
    <t>Chi cấp lại từ nguồn thu</t>
  </si>
  <si>
    <t xml:space="preserve">     + Lĩnh vực an toàn giao thông</t>
  </si>
  <si>
    <t>Từ nguồn kết dư ngân sách địa phương năm 2016</t>
  </si>
  <si>
    <t>CHI NỘP NGÂN SÁCH CẤP TRÊN</t>
  </si>
  <si>
    <t>Từ nguồn Trung ương bổ sung có mục tiêu năm 2018</t>
  </si>
  <si>
    <t>IV</t>
  </si>
  <si>
    <t>Dự toán năm 2020</t>
  </si>
  <si>
    <t xml:space="preserve">     + Lĩnh vực kiến thiết thị chính</t>
  </si>
  <si>
    <t>DỰ TOÁN CHI NGÂN SÁCH ĐỊA PHƯƠNG THEO CƠ CẤU CHI NĂM 2021</t>
  </si>
  <si>
    <t>Dự toán năm 2021</t>
  </si>
  <si>
    <t>PHỤ LỤC III</t>
  </si>
  <si>
    <t>(Kèm theo Nghị quyết số   /NQ-HĐND ngày  tháng 12 năm 2020 của Hội đồng nhân dân quận Bình Thủy)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</si>
</sst>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_);[Red]\ \-\ #,##0_)"/>
  </numFmts>
  <fonts count="53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0" xfId="0" applyFont="1" applyAlignment="1">
      <alignment/>
    </xf>
    <xf numFmtId="172" fontId="48" fillId="0" borderId="10" xfId="41" applyNumberFormat="1" applyFont="1" applyBorder="1" applyAlignment="1">
      <alignment horizontal="center" vertical="center" wrapText="1"/>
    </xf>
    <xf numFmtId="172" fontId="47" fillId="0" borderId="0" xfId="0" applyNumberFormat="1" applyFont="1" applyAlignment="1">
      <alignment/>
    </xf>
    <xf numFmtId="172" fontId="47" fillId="0" borderId="0" xfId="41" applyNumberFormat="1" applyFont="1" applyAlignment="1">
      <alignment/>
    </xf>
    <xf numFmtId="10" fontId="49" fillId="0" borderId="10" xfId="57" applyNumberFormat="1" applyFont="1" applyBorder="1" applyAlignment="1">
      <alignment horizontal="right" vertical="center" wrapText="1"/>
    </xf>
    <xf numFmtId="10" fontId="48" fillId="0" borderId="10" xfId="57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172" fontId="49" fillId="0" borderId="10" xfId="41" applyNumberFormat="1" applyFont="1" applyBorder="1" applyAlignment="1">
      <alignment horizontal="right" vertical="center" wrapText="1"/>
    </xf>
    <xf numFmtId="173" fontId="2" fillId="0" borderId="10" xfId="41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3" fontId="3" fillId="0" borderId="10" xfId="41" applyNumberFormat="1" applyFont="1" applyBorder="1" applyAlignment="1">
      <alignment horizontal="right" vertical="center" wrapText="1"/>
    </xf>
    <xf numFmtId="3" fontId="2" fillId="0" borderId="10" xfId="41" applyNumberFormat="1" applyFont="1" applyBorder="1" applyAlignment="1">
      <alignment horizontal="right" vertical="center" wrapText="1"/>
    </xf>
    <xf numFmtId="3" fontId="48" fillId="0" borderId="10" xfId="41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2" fontId="2" fillId="0" borderId="10" xfId="41" applyNumberFormat="1" applyFont="1" applyBorder="1" applyAlignment="1">
      <alignment horizontal="center" vertical="center" wrapText="1"/>
    </xf>
    <xf numFmtId="172" fontId="2" fillId="0" borderId="10" xfId="41" applyNumberFormat="1" applyFont="1" applyBorder="1" applyAlignment="1">
      <alignment horizontal="right" vertical="center" wrapText="1"/>
    </xf>
    <xf numFmtId="10" fontId="2" fillId="0" borderId="10" xfId="57" applyNumberFormat="1" applyFont="1" applyBorder="1" applyAlignment="1">
      <alignment horizontal="right" vertical="center" wrapText="1"/>
    </xf>
    <xf numFmtId="10" fontId="4" fillId="0" borderId="10" xfId="57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172" fontId="4" fillId="0" borderId="10" xfId="41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2" fontId="4" fillId="0" borderId="10" xfId="41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2" fontId="2" fillId="0" borderId="10" xfId="4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2" fontId="3" fillId="0" borderId="10" xfId="41" applyNumberFormat="1" applyFont="1" applyBorder="1" applyAlignment="1">
      <alignment horizontal="center" vertical="center" wrapText="1"/>
    </xf>
    <xf numFmtId="10" fontId="3" fillId="0" borderId="10" xfId="57" applyNumberFormat="1" applyFont="1" applyBorder="1" applyAlignment="1">
      <alignment horizontal="right" vertical="center" wrapText="1"/>
    </xf>
    <xf numFmtId="3" fontId="4" fillId="0" borderId="10" xfId="41" applyNumberFormat="1" applyFont="1" applyBorder="1" applyAlignment="1">
      <alignment horizontal="right" vertical="center" wrapText="1"/>
    </xf>
    <xf numFmtId="172" fontId="3" fillId="0" borderId="10" xfId="4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72" fontId="3" fillId="0" borderId="10" xfId="41" applyNumberFormat="1" applyFont="1" applyFill="1" applyBorder="1" applyAlignment="1">
      <alignment horizontal="right" vertical="center" wrapText="1"/>
    </xf>
    <xf numFmtId="3" fontId="49" fillId="0" borderId="10" xfId="41" applyNumberFormat="1" applyFont="1" applyBorder="1" applyAlignment="1">
      <alignment horizontal="right" vertical="center" wrapText="1"/>
    </xf>
    <xf numFmtId="3" fontId="50" fillId="0" borderId="10" xfId="41" applyNumberFormat="1" applyFont="1" applyBorder="1" applyAlignment="1">
      <alignment horizontal="right" vertical="center" wrapText="1"/>
    </xf>
    <xf numFmtId="172" fontId="50" fillId="0" borderId="10" xfId="41" applyNumberFormat="1" applyFont="1" applyBorder="1" applyAlignment="1">
      <alignment horizontal="right" vertical="center" wrapText="1"/>
    </xf>
    <xf numFmtId="172" fontId="2" fillId="33" borderId="10" xfId="41" applyNumberFormat="1" applyFont="1" applyFill="1" applyBorder="1" applyAlignment="1">
      <alignment horizontal="center" vertical="center" wrapText="1"/>
    </xf>
    <xf numFmtId="172" fontId="4" fillId="33" borderId="10" xfId="41" applyNumberFormat="1" applyFont="1" applyFill="1" applyBorder="1" applyAlignment="1">
      <alignment horizontal="center" vertical="center" wrapText="1"/>
    </xf>
    <xf numFmtId="172" fontId="4" fillId="33" borderId="10" xfId="41" applyNumberFormat="1" applyFont="1" applyFill="1" applyBorder="1" applyAlignment="1">
      <alignment horizontal="right" vertical="center" wrapText="1"/>
    </xf>
    <xf numFmtId="172" fontId="2" fillId="33" borderId="10" xfId="41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justify" wrapText="1"/>
    </xf>
    <xf numFmtId="0" fontId="27" fillId="0" borderId="11" xfId="0" applyFont="1" applyBorder="1" applyAlignment="1">
      <alignment horizontal="justify" wrapText="1"/>
    </xf>
    <xf numFmtId="0" fontId="5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00390625" style="1" customWidth="1"/>
    <col min="2" max="2" width="42.57421875" style="1" customWidth="1"/>
    <col min="3" max="3" width="11.28125" style="1" customWidth="1"/>
    <col min="4" max="4" width="10.57421875" style="1" customWidth="1"/>
    <col min="5" max="5" width="9.8515625" style="1" customWidth="1"/>
    <col min="6" max="6" width="10.28125" style="1" customWidth="1"/>
    <col min="7" max="7" width="9.140625" style="1" customWidth="1"/>
    <col min="8" max="8" width="13.140625" style="1" bestFit="1" customWidth="1"/>
    <col min="9" max="16384" width="9.140625" style="1" customWidth="1"/>
  </cols>
  <sheetData>
    <row r="1" spans="1:6" ht="16.5">
      <c r="A1" s="49" t="s">
        <v>56</v>
      </c>
      <c r="B1" s="49"/>
      <c r="C1" s="49"/>
      <c r="D1" s="49"/>
      <c r="E1" s="49"/>
      <c r="F1" s="49"/>
    </row>
    <row r="2" spans="1:6" ht="21" customHeight="1">
      <c r="A2" s="49" t="s">
        <v>54</v>
      </c>
      <c r="B2" s="49"/>
      <c r="C2" s="49"/>
      <c r="D2" s="49"/>
      <c r="E2" s="49"/>
      <c r="F2" s="49"/>
    </row>
    <row r="3" spans="1:7" ht="21" customHeight="1">
      <c r="A3" s="50" t="s">
        <v>57</v>
      </c>
      <c r="B3" s="50"/>
      <c r="C3" s="50"/>
      <c r="D3" s="50"/>
      <c r="E3" s="50"/>
      <c r="F3" s="50"/>
      <c r="G3" s="6"/>
    </row>
    <row r="4" spans="1:7" ht="10.5" customHeight="1">
      <c r="A4" s="38"/>
      <c r="B4" s="38"/>
      <c r="C4" s="38"/>
      <c r="D4" s="38"/>
      <c r="E4" s="38"/>
      <c r="F4" s="38"/>
      <c r="G4" s="6"/>
    </row>
    <row r="5" spans="4:6" ht="17.25" customHeight="1">
      <c r="D5" s="54" t="s">
        <v>23</v>
      </c>
      <c r="E5" s="54"/>
      <c r="F5" s="54"/>
    </row>
    <row r="6" spans="1:6" ht="15" customHeight="1">
      <c r="A6" s="51" t="s">
        <v>0</v>
      </c>
      <c r="B6" s="51" t="s">
        <v>1</v>
      </c>
      <c r="C6" s="52" t="s">
        <v>52</v>
      </c>
      <c r="D6" s="51" t="s">
        <v>55</v>
      </c>
      <c r="E6" s="51" t="s">
        <v>2</v>
      </c>
      <c r="F6" s="51"/>
    </row>
    <row r="7" spans="1:6" ht="28.5">
      <c r="A7" s="51"/>
      <c r="B7" s="51"/>
      <c r="C7" s="53"/>
      <c r="D7" s="51"/>
      <c r="E7" s="2" t="s">
        <v>3</v>
      </c>
      <c r="F7" s="2" t="s">
        <v>4</v>
      </c>
    </row>
    <row r="8" spans="1:6" ht="15">
      <c r="A8" s="2" t="s">
        <v>5</v>
      </c>
      <c r="B8" s="2" t="s">
        <v>6</v>
      </c>
      <c r="C8" s="2">
        <v>1</v>
      </c>
      <c r="D8" s="2">
        <v>2</v>
      </c>
      <c r="E8" s="2" t="s">
        <v>7</v>
      </c>
      <c r="F8" s="2" t="s">
        <v>8</v>
      </c>
    </row>
    <row r="9" spans="1:6" ht="18" customHeight="1">
      <c r="A9" s="2"/>
      <c r="B9" s="3" t="s">
        <v>45</v>
      </c>
      <c r="C9" s="7">
        <f>+C10+C33+C49</f>
        <v>674490</v>
      </c>
      <c r="D9" s="7">
        <f>SUM(D10,D33,D49)</f>
        <v>567866</v>
      </c>
      <c r="E9" s="18">
        <f>SUM(E10,E33,E49)</f>
        <v>-105598</v>
      </c>
      <c r="F9" s="11">
        <f>D9/C9</f>
        <v>0.8419190796008836</v>
      </c>
    </row>
    <row r="10" spans="1:8" ht="30" customHeight="1">
      <c r="A10" s="2" t="s">
        <v>5</v>
      </c>
      <c r="B10" s="3" t="s">
        <v>44</v>
      </c>
      <c r="C10" s="7">
        <f>+C11+C26+C30+C31+C32</f>
        <v>544439</v>
      </c>
      <c r="D10" s="7">
        <f>+D11+D26+D30+D31+D32</f>
        <v>563026</v>
      </c>
      <c r="E10" s="18">
        <f>SUM(E11,E26,E30,,E31,E32)</f>
        <v>18587</v>
      </c>
      <c r="F10" s="11">
        <f>D10/C10</f>
        <v>1.0341397291523935</v>
      </c>
      <c r="H10" s="8"/>
    </row>
    <row r="11" spans="1:6" ht="15">
      <c r="A11" s="2" t="s">
        <v>9</v>
      </c>
      <c r="B11" s="3" t="s">
        <v>41</v>
      </c>
      <c r="C11" s="7">
        <f>+C14+C16+C18+C21+C23</f>
        <v>175228</v>
      </c>
      <c r="D11" s="7">
        <f>+D14+D16+D18+D21+D23</f>
        <v>188056</v>
      </c>
      <c r="E11" s="18">
        <f>+E14+E16+E18+E21+E23</f>
        <v>12828</v>
      </c>
      <c r="F11" s="11">
        <f>D11/C11</f>
        <v>1.0732074782568997</v>
      </c>
    </row>
    <row r="12" spans="1:6" ht="15">
      <c r="A12" s="19"/>
      <c r="B12" s="20" t="s">
        <v>13</v>
      </c>
      <c r="C12" s="43"/>
      <c r="D12" s="43"/>
      <c r="E12" s="22"/>
      <c r="F12" s="23"/>
    </row>
    <row r="13" spans="1:9" ht="15">
      <c r="A13" s="19"/>
      <c r="B13" s="20" t="s">
        <v>30</v>
      </c>
      <c r="C13" s="44">
        <v>19483</v>
      </c>
      <c r="D13" s="44">
        <v>43344</v>
      </c>
      <c r="E13" s="17">
        <f aca="true" t="shared" si="0" ref="E13:E24">D13-C13</f>
        <v>23861</v>
      </c>
      <c r="F13" s="24">
        <f aca="true" t="shared" si="1" ref="F13:F20">D13/C13</f>
        <v>2.224708720422933</v>
      </c>
      <c r="H13" s="9"/>
      <c r="I13" s="8"/>
    </row>
    <row r="14" spans="1:8" ht="15">
      <c r="A14" s="25" t="s">
        <v>31</v>
      </c>
      <c r="B14" s="20" t="s">
        <v>34</v>
      </c>
      <c r="C14" s="44">
        <f>+C15</f>
        <v>19457</v>
      </c>
      <c r="D14" s="45">
        <f>SUM(D15:D15)</f>
        <v>27173</v>
      </c>
      <c r="E14" s="17">
        <f t="shared" si="0"/>
        <v>7716</v>
      </c>
      <c r="F14" s="24">
        <f t="shared" si="1"/>
        <v>1.3965667883024104</v>
      </c>
      <c r="H14" s="9"/>
    </row>
    <row r="15" spans="1:8" ht="15">
      <c r="A15" s="19"/>
      <c r="B15" s="27" t="s">
        <v>37</v>
      </c>
      <c r="C15" s="43">
        <v>19457</v>
      </c>
      <c r="D15" s="46">
        <v>27173</v>
      </c>
      <c r="E15" s="17">
        <f t="shared" si="0"/>
        <v>7716</v>
      </c>
      <c r="F15" s="23">
        <f t="shared" si="1"/>
        <v>1.3965667883024104</v>
      </c>
      <c r="H15" s="9"/>
    </row>
    <row r="16" spans="1:8" ht="15">
      <c r="A16" s="25" t="s">
        <v>32</v>
      </c>
      <c r="B16" s="20" t="s">
        <v>35</v>
      </c>
      <c r="C16" s="44">
        <f>+C17</f>
        <v>49833</v>
      </c>
      <c r="D16" s="45">
        <f>SUM(D17:D17)</f>
        <v>57839</v>
      </c>
      <c r="E16" s="36">
        <f t="shared" si="0"/>
        <v>8006</v>
      </c>
      <c r="F16" s="24">
        <f t="shared" si="1"/>
        <v>1.1606565930206891</v>
      </c>
      <c r="H16" s="9"/>
    </row>
    <row r="17" spans="1:8" ht="15">
      <c r="A17" s="19"/>
      <c r="B17" s="29" t="s">
        <v>37</v>
      </c>
      <c r="C17" s="43">
        <v>49833</v>
      </c>
      <c r="D17" s="46">
        <v>57839</v>
      </c>
      <c r="E17" s="17">
        <f t="shared" si="0"/>
        <v>8006</v>
      </c>
      <c r="F17" s="23">
        <f t="shared" si="1"/>
        <v>1.1606565930206891</v>
      </c>
      <c r="H17" s="9"/>
    </row>
    <row r="18" spans="1:8" ht="15">
      <c r="A18" s="25" t="s">
        <v>33</v>
      </c>
      <c r="B18" s="20" t="s">
        <v>36</v>
      </c>
      <c r="C18" s="44">
        <f>+C19+C20</f>
        <v>105938</v>
      </c>
      <c r="D18" s="45">
        <v>103044</v>
      </c>
      <c r="E18" s="17">
        <f t="shared" si="0"/>
        <v>-2894</v>
      </c>
      <c r="F18" s="24">
        <f t="shared" si="1"/>
        <v>0.9726821348335819</v>
      </c>
      <c r="H18" s="9"/>
    </row>
    <row r="19" spans="1:8" ht="15">
      <c r="A19" s="19"/>
      <c r="B19" s="29" t="s">
        <v>38</v>
      </c>
      <c r="C19" s="43">
        <v>965</v>
      </c>
      <c r="D19" s="46"/>
      <c r="E19" s="17">
        <f t="shared" si="0"/>
        <v>-965</v>
      </c>
      <c r="F19" s="23">
        <f t="shared" si="1"/>
        <v>0</v>
      </c>
      <c r="H19" s="9"/>
    </row>
    <row r="20" spans="1:8" ht="15">
      <c r="A20" s="19"/>
      <c r="B20" s="29" t="s">
        <v>39</v>
      </c>
      <c r="C20" s="43">
        <v>104973</v>
      </c>
      <c r="D20" s="46">
        <v>101921</v>
      </c>
      <c r="E20" s="17">
        <f t="shared" si="0"/>
        <v>-3052</v>
      </c>
      <c r="F20" s="23">
        <f t="shared" si="1"/>
        <v>0.9709258571251655</v>
      </c>
      <c r="H20" s="9"/>
    </row>
    <row r="21" spans="1:8" ht="30" hidden="1">
      <c r="A21" s="25" t="s">
        <v>40</v>
      </c>
      <c r="B21" s="20" t="s">
        <v>50</v>
      </c>
      <c r="C21" s="26">
        <f>C22</f>
        <v>0</v>
      </c>
      <c r="D21" s="26"/>
      <c r="E21" s="36">
        <f t="shared" si="0"/>
        <v>0</v>
      </c>
      <c r="F21" s="24"/>
      <c r="H21" s="9"/>
    </row>
    <row r="22" spans="1:8" ht="15" hidden="1">
      <c r="A22" s="19"/>
      <c r="B22" s="29" t="s">
        <v>39</v>
      </c>
      <c r="C22" s="21"/>
      <c r="D22" s="21"/>
      <c r="E22" s="17">
        <f t="shared" si="0"/>
        <v>0</v>
      </c>
      <c r="F22" s="23"/>
      <c r="H22" s="9"/>
    </row>
    <row r="23" spans="1:8" ht="30" hidden="1">
      <c r="A23" s="25" t="s">
        <v>43</v>
      </c>
      <c r="B23" s="20" t="s">
        <v>48</v>
      </c>
      <c r="C23" s="26">
        <f>C24</f>
        <v>0</v>
      </c>
      <c r="D23" s="26"/>
      <c r="E23" s="36">
        <f t="shared" si="0"/>
        <v>0</v>
      </c>
      <c r="F23" s="24"/>
      <c r="H23" s="9"/>
    </row>
    <row r="24" spans="1:8" ht="15" hidden="1">
      <c r="A24" s="19"/>
      <c r="B24" s="29" t="s">
        <v>37</v>
      </c>
      <c r="C24" s="21"/>
      <c r="D24" s="21"/>
      <c r="E24" s="17">
        <f t="shared" si="0"/>
        <v>0</v>
      </c>
      <c r="F24" s="23"/>
      <c r="H24" s="9"/>
    </row>
    <row r="25" spans="1:6" ht="15" hidden="1">
      <c r="A25" s="19"/>
      <c r="B25" s="29"/>
      <c r="C25" s="31"/>
      <c r="D25" s="31"/>
      <c r="E25" s="17"/>
      <c r="F25" s="23"/>
    </row>
    <row r="26" spans="1:6" ht="15">
      <c r="A26" s="32" t="s">
        <v>11</v>
      </c>
      <c r="B26" s="33" t="s">
        <v>12</v>
      </c>
      <c r="C26" s="39">
        <f>363326-4957</f>
        <v>358369</v>
      </c>
      <c r="D26" s="39">
        <v>363709</v>
      </c>
      <c r="E26" s="16">
        <f>D26-C26</f>
        <v>5340</v>
      </c>
      <c r="F26" s="35">
        <f>D26/C26</f>
        <v>1.014900842427777</v>
      </c>
    </row>
    <row r="27" spans="1:6" ht="15">
      <c r="A27" s="19"/>
      <c r="B27" s="20" t="s">
        <v>13</v>
      </c>
      <c r="C27" s="21"/>
      <c r="D27" s="39"/>
      <c r="E27" s="17"/>
      <c r="F27" s="23"/>
    </row>
    <row r="28" spans="1:6" ht="15">
      <c r="A28" s="25">
        <v>1</v>
      </c>
      <c r="B28" s="20" t="s">
        <v>10</v>
      </c>
      <c r="C28" s="28">
        <v>163207</v>
      </c>
      <c r="D28" s="28">
        <f>167413+2561</f>
        <v>169974</v>
      </c>
      <c r="E28" s="36">
        <f>D28-C28</f>
        <v>6767</v>
      </c>
      <c r="F28" s="24">
        <f>D28/C28</f>
        <v>1.041462682360438</v>
      </c>
    </row>
    <row r="29" spans="1:6" ht="15">
      <c r="A29" s="25">
        <v>2</v>
      </c>
      <c r="B29" s="20" t="s">
        <v>42</v>
      </c>
      <c r="C29" s="28">
        <v>400</v>
      </c>
      <c r="D29" s="28">
        <v>160</v>
      </c>
      <c r="E29" s="36">
        <f>D29-C29</f>
        <v>-240</v>
      </c>
      <c r="F29" s="24">
        <f>D29/C29</f>
        <v>0.4</v>
      </c>
    </row>
    <row r="30" spans="1:6" ht="15">
      <c r="A30" s="32" t="s">
        <v>14</v>
      </c>
      <c r="B30" s="33" t="s">
        <v>46</v>
      </c>
      <c r="C30" s="34"/>
      <c r="D30" s="34"/>
      <c r="E30" s="16">
        <f>D30-C30</f>
        <v>0</v>
      </c>
      <c r="F30" s="35"/>
    </row>
    <row r="31" spans="1:6" ht="15">
      <c r="A31" s="32" t="s">
        <v>51</v>
      </c>
      <c r="B31" s="33" t="s">
        <v>16</v>
      </c>
      <c r="C31" s="34">
        <f>5885+4957</f>
        <v>10842</v>
      </c>
      <c r="D31" s="34">
        <v>11261</v>
      </c>
      <c r="E31" s="16">
        <f>D31-C31</f>
        <v>419</v>
      </c>
      <c r="F31" s="35">
        <f>D31/C31</f>
        <v>1.0386460062719056</v>
      </c>
    </row>
    <row r="32" spans="1:8" ht="15">
      <c r="A32" s="32" t="s">
        <v>15</v>
      </c>
      <c r="B32" s="33" t="s">
        <v>17</v>
      </c>
      <c r="C32" s="21"/>
      <c r="D32" s="21"/>
      <c r="E32" s="37"/>
      <c r="F32" s="23"/>
      <c r="H32" s="8"/>
    </row>
    <row r="33" spans="1:6" ht="15">
      <c r="A33" s="32" t="s">
        <v>6</v>
      </c>
      <c r="B33" s="33" t="s">
        <v>18</v>
      </c>
      <c r="C33" s="16">
        <f>C34+C36</f>
        <v>129025</v>
      </c>
      <c r="D33" s="16">
        <f>D34+D36</f>
        <v>4840</v>
      </c>
      <c r="E33" s="16">
        <f>D33-C33</f>
        <v>-124185</v>
      </c>
      <c r="F33" s="35">
        <f>D33/C33</f>
        <v>0.03751211005619066</v>
      </c>
    </row>
    <row r="34" spans="1:6" ht="15">
      <c r="A34" s="32" t="s">
        <v>9</v>
      </c>
      <c r="B34" s="33" t="s">
        <v>19</v>
      </c>
      <c r="C34" s="21"/>
      <c r="D34" s="21"/>
      <c r="E34" s="37"/>
      <c r="F34" s="23"/>
    </row>
    <row r="35" spans="1:6" ht="30" hidden="1">
      <c r="A35" s="19"/>
      <c r="B35" s="30" t="s">
        <v>20</v>
      </c>
      <c r="C35" s="21"/>
      <c r="D35" s="21"/>
      <c r="E35" s="22"/>
      <c r="F35" s="23"/>
    </row>
    <row r="36" spans="1:6" ht="15">
      <c r="A36" s="32" t="s">
        <v>11</v>
      </c>
      <c r="B36" s="33" t="s">
        <v>21</v>
      </c>
      <c r="C36" s="16">
        <f>C37+C43</f>
        <v>129025</v>
      </c>
      <c r="D36" s="16">
        <f>D37+D43</f>
        <v>4840</v>
      </c>
      <c r="E36" s="16">
        <f>D36-C36</f>
        <v>-124185</v>
      </c>
      <c r="F36" s="35">
        <f>D36/C36</f>
        <v>0.03751211005619066</v>
      </c>
    </row>
    <row r="37" spans="1:6" ht="15">
      <c r="A37" s="19">
        <v>1</v>
      </c>
      <c r="B37" s="30" t="s">
        <v>24</v>
      </c>
      <c r="C37" s="17">
        <f>SUM(C38:C39,C42)</f>
        <v>103078</v>
      </c>
      <c r="D37" s="21">
        <f>SUM(D38:D39,D42)</f>
        <v>0</v>
      </c>
      <c r="E37" s="17">
        <f>D37-C37</f>
        <v>-103078</v>
      </c>
      <c r="F37" s="23">
        <f aca="true" t="shared" si="2" ref="F37:F42">D37/C37</f>
        <v>0</v>
      </c>
    </row>
    <row r="38" spans="1:6" ht="15">
      <c r="A38" s="32"/>
      <c r="B38" s="30" t="s">
        <v>25</v>
      </c>
      <c r="C38" s="17"/>
      <c r="D38" s="21"/>
      <c r="E38" s="14"/>
      <c r="F38" s="23"/>
    </row>
    <row r="39" spans="1:6" ht="15">
      <c r="A39" s="32"/>
      <c r="B39" s="30" t="s">
        <v>26</v>
      </c>
      <c r="C39" s="17">
        <v>103078</v>
      </c>
      <c r="D39" s="21"/>
      <c r="E39" s="17">
        <f>D39-C39</f>
        <v>-103078</v>
      </c>
      <c r="F39" s="23"/>
    </row>
    <row r="40" spans="1:6" ht="15" hidden="1">
      <c r="A40" s="25"/>
      <c r="B40" s="20" t="s">
        <v>27</v>
      </c>
      <c r="C40" s="36"/>
      <c r="D40" s="26"/>
      <c r="E40" s="28"/>
      <c r="F40" s="23" t="e">
        <f t="shared" si="2"/>
        <v>#DIV/0!</v>
      </c>
    </row>
    <row r="41" spans="1:6" ht="15" hidden="1">
      <c r="A41" s="25"/>
      <c r="B41" s="20" t="s">
        <v>28</v>
      </c>
      <c r="C41" s="36"/>
      <c r="D41" s="26"/>
      <c r="E41" s="28"/>
      <c r="F41" s="23" t="e">
        <f t="shared" si="2"/>
        <v>#DIV/0!</v>
      </c>
    </row>
    <row r="42" spans="1:6" ht="15" hidden="1">
      <c r="A42" s="32"/>
      <c r="B42" s="30" t="s">
        <v>29</v>
      </c>
      <c r="C42" s="17"/>
      <c r="D42" s="21"/>
      <c r="E42" s="22"/>
      <c r="F42" s="23" t="e">
        <f t="shared" si="2"/>
        <v>#DIV/0!</v>
      </c>
    </row>
    <row r="43" spans="1:8" ht="15">
      <c r="A43" s="19">
        <v>2</v>
      </c>
      <c r="B43" s="30" t="s">
        <v>12</v>
      </c>
      <c r="C43" s="17">
        <f>SUM(C44:C45)</f>
        <v>25947</v>
      </c>
      <c r="D43" s="17">
        <f>SUM(D44:D45)</f>
        <v>4840</v>
      </c>
      <c r="E43" s="17">
        <f>D43-C43</f>
        <v>-21107</v>
      </c>
      <c r="F43" s="23">
        <f>D43/C43</f>
        <v>0.18653408871931246</v>
      </c>
      <c r="H43" s="8"/>
    </row>
    <row r="44" spans="1:6" ht="15">
      <c r="A44" s="12"/>
      <c r="B44" s="4" t="s">
        <v>25</v>
      </c>
      <c r="C44" s="40"/>
      <c r="D44" s="40"/>
      <c r="E44" s="13"/>
      <c r="F44" s="10"/>
    </row>
    <row r="45" spans="1:6" ht="15">
      <c r="A45" s="12"/>
      <c r="B45" s="4" t="s">
        <v>26</v>
      </c>
      <c r="C45" s="40">
        <v>25947</v>
      </c>
      <c r="D45" s="40">
        <f>SUM(D46:D48)</f>
        <v>4840</v>
      </c>
      <c r="E45" s="17">
        <f>D45-C45</f>
        <v>-21107</v>
      </c>
      <c r="F45" s="23">
        <f>D45/C45</f>
        <v>0.18653408871931246</v>
      </c>
    </row>
    <row r="46" spans="1:6" ht="15">
      <c r="A46" s="15"/>
      <c r="B46" s="5" t="s">
        <v>13</v>
      </c>
      <c r="C46" s="41"/>
      <c r="D46" s="41"/>
      <c r="E46" s="13"/>
      <c r="F46" s="35"/>
    </row>
    <row r="47" spans="1:6" ht="15">
      <c r="A47" s="15"/>
      <c r="B47" s="5" t="s">
        <v>47</v>
      </c>
      <c r="C47" s="41">
        <v>3681</v>
      </c>
      <c r="D47" s="41">
        <v>2840</v>
      </c>
      <c r="E47" s="36">
        <f>D47-C47</f>
        <v>-841</v>
      </c>
      <c r="F47" s="24">
        <f>D47/C47</f>
        <v>0.7715294756859549</v>
      </c>
    </row>
    <row r="48" spans="1:6" ht="15">
      <c r="A48" s="15"/>
      <c r="B48" s="5" t="s">
        <v>53</v>
      </c>
      <c r="C48" s="42">
        <v>3000</v>
      </c>
      <c r="D48" s="42">
        <v>2000</v>
      </c>
      <c r="E48" s="36">
        <f>D48-C48</f>
        <v>-1000</v>
      </c>
      <c r="F48" s="24">
        <f>D48/C48</f>
        <v>0.6666666666666666</v>
      </c>
    </row>
    <row r="49" spans="1:6" ht="19.5" customHeight="1">
      <c r="A49" s="12" t="s">
        <v>22</v>
      </c>
      <c r="B49" s="3" t="s">
        <v>49</v>
      </c>
      <c r="C49" s="16">
        <v>1026</v>
      </c>
      <c r="D49" s="16"/>
      <c r="E49" s="16"/>
      <c r="F49" s="35"/>
    </row>
    <row r="50" spans="1:6" ht="56.25" customHeight="1">
      <c r="A50" s="47"/>
      <c r="B50" s="48"/>
      <c r="C50" s="48"/>
      <c r="D50" s="48"/>
      <c r="E50" s="48"/>
      <c r="F50" s="48"/>
    </row>
  </sheetData>
  <sheetProtection/>
  <mergeCells count="10">
    <mergeCell ref="A50:F50"/>
    <mergeCell ref="A1:F1"/>
    <mergeCell ref="A2:F2"/>
    <mergeCell ref="A3:F3"/>
    <mergeCell ref="A6:A7"/>
    <mergeCell ref="B6:B7"/>
    <mergeCell ref="C6:C7"/>
    <mergeCell ref="D6:D7"/>
    <mergeCell ref="E6:F6"/>
    <mergeCell ref="D5:F5"/>
  </mergeCells>
  <printOptions horizontalCentered="1"/>
  <pageMargins left="0.6" right="0.07874015748031496" top="0.52" bottom="0.1968503937007874" header="0" footer="0"/>
  <pageSetup fitToHeight="0" fitToWidth="1" horizontalDpi="600" verticalDpi="600" orientation="portrait" paperSize="9" r:id="rId1"/>
  <headerFooter>
    <oddHeader>&amp;R&amp;9Biểu mẫu số 17 - NĐ 31/2017/NĐ-CP</oddHeader>
    <oddFooter>&amp;C&amp;"Times New Roman,Regular"&amp;10&amp;P/&amp;N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Duc Huy</dc:creator>
  <cp:keywords/>
  <dc:description/>
  <cp:lastModifiedBy>Windows User</cp:lastModifiedBy>
  <cp:lastPrinted>2020-12-02T08:25:01Z</cp:lastPrinted>
  <dcterms:created xsi:type="dcterms:W3CDTF">2017-06-06T06:41:05Z</dcterms:created>
  <dcterms:modified xsi:type="dcterms:W3CDTF">2020-12-07T10:22:35Z</dcterms:modified>
  <cp:category/>
  <cp:version/>
  <cp:contentType/>
  <cp:contentStatus/>
</cp:coreProperties>
</file>