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815" windowHeight="3930" tabRatio="781" firstSheet="3" activeTab="5"/>
  </bookViews>
  <sheets>
    <sheet name="DANH MỤC CÁC DU AN KEIM TRA" sheetId="1" state="hidden" r:id="rId1"/>
    <sheet name="DANH MUC CAC DUA N QUAN HUYEN" sheetId="2" state="hidden" r:id="rId2"/>
    <sheet name="Sheet1" sheetId="3" state="hidden" r:id="rId3"/>
    <sheet name="Chart2" sheetId="4" r:id="rId4"/>
    <sheet name="Chart1" sheetId="5" r:id="rId5"/>
    <sheet name="Sheet3" sheetId="6" r:id="rId6"/>
    <sheet name="Sheet2" sheetId="7" state="hidden" r:id="rId7"/>
  </sheets>
  <definedNames>
    <definedName name="_xlnm.Print_Titles" localSheetId="5">'Sheet3'!$3:$4</definedName>
  </definedNames>
  <calcPr fullCalcOnLoad="1"/>
</workbook>
</file>

<file path=xl/comments1.xml><?xml version="1.0" encoding="utf-8"?>
<comments xmlns="http://schemas.openxmlformats.org/spreadsheetml/2006/main">
  <authors>
    <author>TRINH LAM XUAN</author>
  </authors>
  <commentList>
    <comment ref="D8" authorId="0">
      <text>
        <r>
          <rPr>
            <b/>
            <sz val="8"/>
            <rFont val="Tahoma"/>
            <family val="2"/>
          </rPr>
          <t>QĐ điều chỉnh tên số 2858/QĐ-UBND 16/9/2016</t>
        </r>
      </text>
    </comment>
    <comment ref="C58" authorId="0">
      <text>
        <r>
          <rPr>
            <b/>
            <sz val="8"/>
            <rFont val="Tahoma"/>
            <family val="2"/>
          </rPr>
          <t>TRINH LAM XUAN:</t>
        </r>
        <r>
          <rPr>
            <sz val="8"/>
            <rFont val="Tahoma"/>
            <family val="2"/>
          </rPr>
          <t xml:space="preserve">
tổng của QD số 1463/2005 và QĐ số 2054/2016</t>
        </r>
      </text>
    </comment>
  </commentList>
</comments>
</file>

<file path=xl/comments2.xml><?xml version="1.0" encoding="utf-8"?>
<comments xmlns="http://schemas.openxmlformats.org/spreadsheetml/2006/main">
  <authors>
    <author>TRINH LAM XUAN</author>
  </authors>
  <commentList>
    <comment ref="D8" authorId="0">
      <text>
        <r>
          <rPr>
            <b/>
            <sz val="8"/>
            <rFont val="Tahoma"/>
            <family val="2"/>
          </rPr>
          <t>QĐ điều chỉnh tên số 2858/QĐ-UBND 16/9/2016</t>
        </r>
      </text>
    </comment>
    <comment ref="C58" authorId="0">
      <text>
        <r>
          <rPr>
            <b/>
            <sz val="8"/>
            <rFont val="Tahoma"/>
            <family val="2"/>
          </rPr>
          <t>TRINH LAM XUAN:</t>
        </r>
        <r>
          <rPr>
            <sz val="8"/>
            <rFont val="Tahoma"/>
            <family val="2"/>
          </rPr>
          <t xml:space="preserve">
tổng của QD số 1463/2005 và QĐ số 2054/2016</t>
        </r>
      </text>
    </comment>
  </commentList>
</comments>
</file>

<file path=xl/comments3.xml><?xml version="1.0" encoding="utf-8"?>
<comments xmlns="http://schemas.openxmlformats.org/spreadsheetml/2006/main">
  <authors>
    <author>TRINH LAM XUAN</author>
  </authors>
  <commentList>
    <comment ref="F58" authorId="0">
      <text>
        <r>
          <rPr>
            <b/>
            <sz val="8"/>
            <rFont val="Tahoma"/>
            <family val="2"/>
          </rPr>
          <t>TRINH LAM XUAN:</t>
        </r>
        <r>
          <rPr>
            <sz val="8"/>
            <rFont val="Tahoma"/>
            <family val="2"/>
          </rPr>
          <t xml:space="preserve">
tổng của QD số 1463/2005 và QĐ số 2054/2016</t>
        </r>
      </text>
    </comment>
    <comment ref="C8" authorId="0">
      <text>
        <r>
          <rPr>
            <b/>
            <sz val="8"/>
            <rFont val="Tahoma"/>
            <family val="2"/>
          </rPr>
          <t>QĐ điều chỉnh tên số 2858/QĐ-UBND 16/9/2016</t>
        </r>
      </text>
    </comment>
    <comment ref="E58" authorId="0">
      <text>
        <r>
          <rPr>
            <b/>
            <sz val="8"/>
            <rFont val="Tahoma"/>
            <family val="2"/>
          </rPr>
          <t>TRINH LAM XUAN:</t>
        </r>
        <r>
          <rPr>
            <sz val="8"/>
            <rFont val="Tahoma"/>
            <family val="2"/>
          </rPr>
          <t xml:space="preserve">
tổng của QD số 1463/2005 và QĐ số 2054/2016</t>
        </r>
      </text>
    </comment>
  </commentList>
</comments>
</file>

<file path=xl/sharedStrings.xml><?xml version="1.0" encoding="utf-8"?>
<sst xmlns="http://schemas.openxmlformats.org/spreadsheetml/2006/main" count="1491" uniqueCount="719">
  <si>
    <t>Tên dự án</t>
  </si>
  <si>
    <t>Địa điểm triển khai (quận/huyện)</t>
  </si>
  <si>
    <t>Ninh Kiều</t>
  </si>
  <si>
    <t>Cái Răng</t>
  </si>
  <si>
    <t>Bình Thủy</t>
  </si>
  <si>
    <t>Ô Môn</t>
  </si>
  <si>
    <t>Phong Điền</t>
  </si>
  <si>
    <t>Chủ đầu tư</t>
  </si>
  <si>
    <t>TT</t>
  </si>
  <si>
    <t>Quy mô (ha)</t>
  </si>
  <si>
    <t>Công ty Cổ phần Đầu tư xây dựng Hồng Phát</t>
  </si>
  <si>
    <t>Công ty Cổ phần Xây dựng và Thương mại Vạn Phát</t>
  </si>
  <si>
    <t>Công ty Cổ phần Phát triển nhà Cần Thơ</t>
  </si>
  <si>
    <t>Công ty Cổ phần Tư vấn Thiết kế và Đầu tư Xây dựng Hồng Trung</t>
  </si>
  <si>
    <t>Công ty Trách nhiệm hữu hạn Một thành viên Khoa học - Công nghệ thuộc Trường Đại học Cần Thơ</t>
  </si>
  <si>
    <t>Hợp tác xã Xây dựng Thanh Bình</t>
  </si>
  <si>
    <t>Khu đô thị mới An Bình</t>
  </si>
  <si>
    <t>Công ty cổ phần Đầu tư - Địa ốc Hoàng Quân Cần Thơ</t>
  </si>
  <si>
    <t>Khu dân cư Thường Thạnh - phần mở rộng 7Ha, phường Thường Thạnh, quận Cái Răng, thành phố Cần Thơ</t>
  </si>
  <si>
    <t>Công ty Cổ phần Đầu tư - Địa ốc Hoàng Quân Cần Thơ</t>
  </si>
  <si>
    <t>Công ty Cổ phần Xây dựng thương mại địa ốc Hồng Loan</t>
  </si>
  <si>
    <t>Công ty Cổ phần Xây dựng Thương mại Địa ốc Hồng Loan</t>
  </si>
  <si>
    <t>Công ty Cổ phần Đầu tư và Xây dựng số 8</t>
  </si>
  <si>
    <t>Công ty Cổ phần Xây dựng thành phố Cần Thơ</t>
  </si>
  <si>
    <t>Công ty cổ phần đầu tư Nam Long</t>
  </si>
  <si>
    <t>Công ty Cổ phần Nam Long - Hồng Phát</t>
  </si>
  <si>
    <t>Công ty Cổ phần đầu tư Nam Long - chi nhánh Cần Thơ</t>
  </si>
  <si>
    <t>Doanh nghiệp tư nhân Vạn Phong</t>
  </si>
  <si>
    <t>Công ty Trách nhiệm hữu hạn Xây dựng - Thương mại Diệu Hiền</t>
  </si>
  <si>
    <t>Chi nhánh Công ty Nông thổ sản II tại Cần Thơ</t>
  </si>
  <si>
    <t>Công ty Trách nhiệm hữu hạn Long Thịnh</t>
  </si>
  <si>
    <t>Công ty Trách nhiệm hữu hạn Thiên Lộc</t>
  </si>
  <si>
    <t>Công ty Cổ phần xây dựng Công trình Giao thông 586</t>
  </si>
  <si>
    <t>Ban quản lý dự án đầu tư xây dựng thành phố Cần Thơ</t>
  </si>
  <si>
    <t>Quỹ Đầu tư Phát triển thành phồ Cần Thơ</t>
  </si>
  <si>
    <t>Công ty Trách nhiệm hữu hạn xây dựng Ngân Thuận</t>
  </si>
  <si>
    <t>Trung tâm Xây dựng hạ tầng Khu công nghiệp Thốt Nốt</t>
  </si>
  <si>
    <t>Thốt Nốt</t>
  </si>
  <si>
    <t>Doanh nghiệp tư nhân Huỳnh Châu</t>
  </si>
  <si>
    <t>Công ty Cổ phần đầu tư và Phát triển đa quốc gia IDI</t>
  </si>
  <si>
    <t>Thốt Nốt - Vĩnh Thạnh</t>
  </si>
  <si>
    <t>Mở rộng, phát triển đô thị mới và nâng cấp chợ Thới Lai hiện hữu, thị trấn Thới Lai, huyện Thới Lai, thành phố Cần Thơ</t>
  </si>
  <si>
    <t>Công ty Cổ phần đầu tư xây dựng và Du lịch Mekong</t>
  </si>
  <si>
    <t>Thới Lai</t>
  </si>
  <si>
    <t>Quỹ Đầu tư Phát triển thành phố Cần Thơ</t>
  </si>
  <si>
    <t>Công ty Cổ phần Đầu tư Bất động sản Cửu Long</t>
  </si>
  <si>
    <t>Khu nhà vườn Cồn Khương, phường Cái Khế, quận Ninh Kiều, thành phố Cần Thơ</t>
  </si>
  <si>
    <t>Công ty Trách nhiệm hữu hạn tư vấn thiết kế Địa ốc</t>
  </si>
  <si>
    <t xml:space="preserve">Khu tái định cư Thới Nhựt - lô số 1A, phường An Khánh, quận Ninh Kiều, thành phố Cần Thơ </t>
  </si>
  <si>
    <t>Công ty Cổ phần xây dựng công trình và đầu tư địa ốc Hồng Quang</t>
  </si>
  <si>
    <t>Công ty Cổ phần xây dựng công trình giao thông 586 – chi nhánh Cần Thơ</t>
  </si>
  <si>
    <t>Công ty Cổ phần Khu công nghiệp Sài Gòn-Cần Thơ</t>
  </si>
  <si>
    <t>Khu nhà vườn Cồn Khương (14,069ha) phường An Thới, quận Bình Thủy, thành phố Cần Thơ</t>
  </si>
  <si>
    <t>Công ty Trách nhiệm hữu hạn Nam Long</t>
  </si>
  <si>
    <t>Khu đô thị mới hai bên đường Võ Văn Kiệt, quận Bình Thủy (Khu 4)</t>
  </si>
  <si>
    <t xml:space="preserve">Cái Răng </t>
  </si>
  <si>
    <t>Công ty Cổ phần Tư vấn và Đầu tư Bông Sen Vàng</t>
  </si>
  <si>
    <t>Khu đô thị mới và Khu công nghệ thông tin tập trung</t>
  </si>
  <si>
    <t>Khu nhà vườn Cồn Khương tại cồn Khương, phường Cái Khế, quận Ninh Kiều, thành phố Cần Thơ</t>
  </si>
  <si>
    <t>Khu dân cư 91B, phường An Khánh, quận Ninh Kiều, thành phố Cần Thơ (giai đoạn 1 và giai đoạn 2)</t>
  </si>
  <si>
    <t>Khu dân cư 91B - giai đoạn 3, phường An Bình, quận Ninh Kiều</t>
  </si>
  <si>
    <t>Khu dân cư phường Hưng Lợi (Khu biệt thự Hưng Lợi), phường Hưng Lợi, quận Ninh Kiều, thành phố Cần Thơ</t>
  </si>
  <si>
    <t>Khu nhà ở cán bộ giáo viên Trường Đại học Cần Thơ, phường An Khánh, phường Hưng Lợi, quận Ninh Kiều, thành phố Cần Thơ</t>
  </si>
  <si>
    <t>Khu tái định cư dự án Trường Đại học Y Dược Cần Thơ tại phường An Khánh, quận Ninh Kiều, thành phố Cần Thơ</t>
  </si>
  <si>
    <t>Khu dân cư Thường Thạnh và Trường Đại học thuộc phường Thường Thạnh, quận Cái Răng, thành phố Cần Thơ</t>
  </si>
  <si>
    <t>Khu dân cư Hưng Phú 1 (lô số 3A), Khu đô thị Nam Cần Thơ, phường Hưng Phú và Hưng Thạnh, quận Cái Răng, thành phố Cần Thơ</t>
  </si>
  <si>
    <t>Khu dân cư lô số 3C, Khu đô thị Nam Cần Thơ thuộc phường Hưng Phú, quận Cái Răng, thành phố Cần Thơ</t>
  </si>
  <si>
    <t>Khu dân cư Hưng Thạnh (lô số 5C) thuộc khu đô thị mới Nam sông Cần Thơ, phường Hưng Thạnh, quận Cái Răng, thành phố Cần Thơ</t>
  </si>
  <si>
    <t>Khu dân cư lô số 6, thuộc khu đô thị Nam Cần Thơ, phường Hưng Thạnh, quận Cái Răng, thành phố Cần Thơ</t>
  </si>
  <si>
    <t>Khu dân cư lô số 49 thuộc khu đô thị mới Nam sông Cần Thơ, phường Hưng Phú, quận Cái Răng, thành phố Cần Thơ (Lô 7A)</t>
  </si>
  <si>
    <t>Khu dân cư (Lô số 8A) thuộc khu đô thị Nam sông Cần Thơ, phường Phú Thứ và phường Hưng Thạnh, quận Cái Răng, thành phố Cần Thơ</t>
  </si>
  <si>
    <t>Khu dân cư  Nam Long thuộc khu đô thị Nam Cần Thơ, phường Hưng Thạnh, quận Cái Răng, thành phố Cần Thơ (Lô 8B)</t>
  </si>
  <si>
    <t>Khu dân cư lô số 8C, thuộc khu đô thị Nam Cần Thơ, phường Hưng Thạnh, quận Cái Răng, thành phố Cần Thơ</t>
  </si>
  <si>
    <t>Khu dân cư Nam Long 2, thuộc khu đô thị mới Nam Cần Thơ, phường Hưng Thạnh, quận Cái Răng (Lô 9A)</t>
  </si>
  <si>
    <t>Khu dân cư lô số 11A (Khu nhà ở CBCS Công an), thuộc khu đô thị mới Nam sông Cần Thơ, quận Cái Răng, thành phố Cần Thơ</t>
  </si>
  <si>
    <t>Khu dân cư 11B thuộc khu đô thị mới Nam sông Cần Thơ, phường Phú Thứ, quận Cái Răng, thành phố Cần Thơ</t>
  </si>
  <si>
    <t>Khu dân cư  lô số 11C thuộc khu đô thị mới Nam sông Cần Thơ, phường Phú Thứ, quận Cái Răng, thành phố Cần Thơ</t>
  </si>
  <si>
    <t>Khu dân cư lô số 11D thuộc khu đô thị mới Nam sông Cần Thơ, phường Phú Thứ, quận Cái Răng, thành phố Cần Thơ</t>
  </si>
  <si>
    <t>Khu dân cư lô số 13A, Khu đô thị Nam Cần Thơ, phường Phú Thứ, quận Cái Răng, thành phố Cần Thơ</t>
  </si>
  <si>
    <t>Khu dân cư Phú An (lô số 20), phường Phú Thứ, quận Cái Răng, thành phố Cần Thơ</t>
  </si>
  <si>
    <t>Khu tái định cư phường Hưng Phú (lô 3B), quận Cái Răng, thành phố Cần Thơ</t>
  </si>
  <si>
    <t>Khu tái định cư Phú An (lô số 19), phường Phú Thứ, quận Cái Răng, thành phố Cần Thơ</t>
  </si>
  <si>
    <t>Khu tái định cư Trung tâm văn hóa Tây Đô - giai đoạn 1</t>
  </si>
  <si>
    <t>Khu dân cư phường Bình Thủy (kho 301), quận Bình Thủy, thành phố Cần Thơ</t>
  </si>
  <si>
    <t>Khu dân cư phường Bình Thủy (kho 301), quận Bình Thủy, thành phố Cần Thơ (phần mở rộng)</t>
  </si>
  <si>
    <t>Khu tái định cư phường Thới Thuận, quận Thốt Nốt, thành phố Cần Thơ</t>
  </si>
  <si>
    <t>Khu tái định cư ấp Long Thạnh 2, quận Thốt Nốt, thành phố Cần Thơ</t>
  </si>
  <si>
    <t>Khu đô thị mới tại phường Thới Thuận, quận Thốt Nốt và xã Vĩnh Trinh, huyện Vĩnh Thạnh, thành phố Cần Thơ</t>
  </si>
  <si>
    <t>Chỉnh trang Khu đô thị đường Phạm Ngũ Lão nối dài đến đường Mậu Thân, quận Ninh Kiều, thành phố Cần Thơ</t>
  </si>
  <si>
    <t>Khu đô thị tái định cư Cửu Long, phường Long Hòa, quận Bình Thủy, thành phố Cần Thơ</t>
  </si>
  <si>
    <t xml:space="preserve">Khu dân cư lô số 21(185,82ha) thuộc khu đô thị mới Nam Cần Thơ.
</t>
  </si>
  <si>
    <t>Khu tái định cư phường Tân Phú, quận Cái Răng, thành phố Cần Thơ (Lô số 15)</t>
  </si>
  <si>
    <t xml:space="preserve">Khu tái định cư và nhà ở công nhân phục vụ cho khu công nghiệp Hưng Phú, phường Tân Phú, quận Cái Răng, thành phố Cần Thơ. </t>
  </si>
  <si>
    <t>Khu đô thị mới - Khu 3 (Lô số 14A)</t>
  </si>
  <si>
    <t>Khu đô thị mới - Khu 1 (Lô số 6C)</t>
  </si>
  <si>
    <t>Công ty TNHH Dịch vụ Thương mại Nam Hà Nội</t>
  </si>
  <si>
    <t>Khu dân cư phường Phước Thới, khu vực Thới Thuận, phường Phước Thới, quận Ô Môn</t>
  </si>
  <si>
    <t>Công ty TNHH MTV XD Sao Vàng Tây Đô</t>
  </si>
  <si>
    <t>Mở rộng Khu tái định cư sau Trường dân tộc nội trú quận Ô Môn, TPCT</t>
  </si>
  <si>
    <t>Công ty Trách nhiệm hữu hạn Một thành viên Xây dựng Vạn Phú</t>
  </si>
  <si>
    <t>Đầu Tư Khu Dân Cư Nông Thôn Mới Xã Trung Thạnh, Huyện Cờ Đỏ</t>
  </si>
  <si>
    <t xml:space="preserve">Công ty TNHH Xây dựng Hòa Lợi </t>
  </si>
  <si>
    <t>Khu Tái định cư (Khu D) Khu Di tích lịch sử Lộ Vòng Cung Cần Thơ</t>
  </si>
  <si>
    <t>Công ty CP đầu tư địa ốc Hoàng quân Cần Thơ</t>
  </si>
  <si>
    <t>Khu đô thị mới phường Thường Thạnh</t>
  </si>
  <si>
    <t>Công ty TNHH bất động sản An Khương</t>
  </si>
  <si>
    <t>Khu đô thị mới cồn Khương</t>
  </si>
  <si>
    <t>Khu đô thị mới Hưng phú-lô số 3D</t>
  </si>
  <si>
    <t>Công ty CP xây dựng thương mại địa ốc Hồng Loan</t>
  </si>
  <si>
    <t>Khu đô thị mới lô 5B</t>
  </si>
  <si>
    <t>Công ty CP Đầu tư Phát triển Miền Nam</t>
  </si>
  <si>
    <t>Khu đô thị và vui chơi giải trí tại Cồn Khương</t>
  </si>
  <si>
    <t>Quỹ Đầu tư Phát triển TP. Cần Thơ</t>
  </si>
  <si>
    <t>Công ty CP Tư vấn Thiết kế Xây dựng Cadif</t>
  </si>
  <si>
    <t>Khu Đô thị mới huyện Thới Lai</t>
  </si>
  <si>
    <t>Công ty TNHH TMDV Đại Ngân</t>
  </si>
  <si>
    <t>Khu đô thị mới Đại Ngân</t>
  </si>
  <si>
    <t>HTX Xây dựng Thanh Bình</t>
  </si>
  <si>
    <t>Khu Đô thị mới Lô 13 B phường Phú Thứ, quận Cái Răng</t>
  </si>
  <si>
    <t xml:space="preserve">Công ty TNHH Một thành viên Đầu tư STK </t>
  </si>
  <si>
    <t xml:space="preserve">Khu Đô thị mới STK An Bình tại phường An Bình, quận Ninh Kiều, thành phố Cần Thơ </t>
  </si>
  <si>
    <t xml:space="preserve">Công ty CP Xây dựng Thương mại Hoàng Gia </t>
  </si>
  <si>
    <t>Khu đô thị mới 12,71 ha</t>
  </si>
  <si>
    <t>Công ty Cổ phần Đầu tư xây dựng Vạn Phát Phát</t>
  </si>
  <si>
    <t>Khu đô thị mới Cồn Khương, phường Bùi Hữu Nghĩa, quận Bình Thủy, Thành phố Cần Thơ</t>
  </si>
  <si>
    <t xml:space="preserve">Công ty Cổ phần Đầu  tư  Xây  dựng  Hồng  Phát </t>
  </si>
  <si>
    <t>Khu đô thị mới phường An Bình (Khu 3), quận Ninh Kiều, thành phố Cần Thơ</t>
  </si>
  <si>
    <t>Liên danh Công ty  Cổ phần Đầu tư Hải Phát; Tổng Công ty Xây dựng Công trình Giao thông 5  -  CTCP; Công ty Cổ phần Đầu tư Đại Đông Á</t>
  </si>
  <si>
    <t xml:space="preserve">Khu đô thị mới phường An Bình (khu 1) </t>
  </si>
  <si>
    <t>Công ty Cổ phần Đầu tư và Phát triển Nam Cần Thơ  (công ty thành viên của Công  ty Cổ phần Tập đoàn C.E.O)</t>
  </si>
  <si>
    <t>Khu đô thị mới Nam Cần Thơ (ReverRine CanTho City)</t>
  </si>
  <si>
    <t xml:space="preserve">Công ty Cổ phần Đầu tư Hải Phát, Tổng  Công  ty  Xây  dựng  Công  trình Giao thông 5-CTCP, Công ty Cổ phần Đầu tư Đại Đông Á </t>
  </si>
  <si>
    <t xml:space="preserve">Khu đô thị mới phường An Bình (khu 2) </t>
  </si>
  <si>
    <t>Công ty Trách nhiệm hữu hạn GD Land; Công ty Cổ phần CADICO</t>
  </si>
  <si>
    <t>Công ty Cổ phần Quản lý Bất động sản và Đầu tư Sài Gòn; Công ty Cổ phần Đầu tư Địa ốc Hải Đăng; Công ty Cổ phần Đầu tư Xây dựng Hải Đăng; Công ty CP Quốc Lộc Phát</t>
  </si>
  <si>
    <t>Liên danh Công ty Cổ phần 216 và Công ty Cổ phần Đầu tư Văn Phú - INVEST</t>
  </si>
  <si>
    <t>Công ty CP Phát triển Nhà Thủ Đức</t>
  </si>
  <si>
    <t>Liên danh Công ty TNHH MTV Phạm Trí và Công ty CP CADICO</t>
  </si>
  <si>
    <t>Công ty TNHH An Phú</t>
  </si>
  <si>
    <t>Chỉnh trang và Phát triển đô thị An Phú (Ba Láng, Cái Răng)</t>
  </si>
  <si>
    <t>Công ty Cổ phần Tập đoàn Đầu tư IPA</t>
  </si>
  <si>
    <t>Khu đô thị mới hai bên đường Nguyễn Thái Học, quận Thốt Nốt</t>
  </si>
  <si>
    <t>Cờ Đỏ</t>
  </si>
  <si>
    <t>Khu tái định cư Trung tâm văn hóa Tây Đô (Hợp phần 1- Khai thác quỹ đất)</t>
  </si>
  <si>
    <t>Khu đô thị mới hai bên đường Võ Văn Kiệt (Khu 9), TP Cần Thơ</t>
  </si>
  <si>
    <t>Khu đô thị mới Hải Đăng tại Khu đô thị mới- Khu 2 (Lô số 10).</t>
  </si>
  <si>
    <t xml:space="preserve"> Từ 96,05 còn 10,4</t>
  </si>
  <si>
    <t>Chỉnh trang đô thị và cải thiện môi trường sống tại thị trấn Cờ Đỏ</t>
  </si>
  <si>
    <t>Công ty CP Đầu tư Cadif</t>
  </si>
  <si>
    <t>Khu thương mại và dân cư Vĩnh Thạnh.</t>
  </si>
  <si>
    <t>Công ty CP ĐTXD TM Cơ Hội Mới</t>
  </si>
  <si>
    <t>Trung tâm thương mại, văn phòng và nhà ở cao tầng</t>
  </si>
  <si>
    <t>Công ty CP Thùy Dương</t>
  </si>
  <si>
    <t>Trụ sở làm việc và Tổ hợp Trung tâm thương mại, Văn phòng và Nhà ở Rivera Park Cần Thơ</t>
  </si>
  <si>
    <t>Công ty Cp Đầu tư và Phát triển Đô thị Long Giang</t>
  </si>
  <si>
    <t>Mở rộng, phát triển đô thị mới và nâng cấp chợ Thới Lai hiện hữu (giai đoạn 2)</t>
  </si>
  <si>
    <t>Công ty Cổ phần Đầu tư Xây dựng và Du lịch MeKong</t>
  </si>
  <si>
    <t>Vĩnh Thạnh.</t>
  </si>
  <si>
    <t>Công ty Cổ phần Tư vấn Đầu tư Phát triển Đô thị Phi Long</t>
  </si>
  <si>
    <t xml:space="preserve">DANH MỤC CÁC DỰ ÁN KIỂM TRA </t>
  </si>
  <si>
    <t>Nhà đầu tư</t>
  </si>
  <si>
    <t>Địa điểm</t>
  </si>
  <si>
    <t>Trong đó</t>
  </si>
  <si>
    <t>Tiến độ thực hiện dự án</t>
  </si>
  <si>
    <t>Nghiệm thu hạ tầng</t>
  </si>
  <si>
    <t>Cấp giấy chứng nhận</t>
  </si>
  <si>
    <t>Ghi chú</t>
  </si>
  <si>
    <t>Số lô nền</t>
  </si>
  <si>
    <t>Số căn hộ xây dựng</t>
  </si>
  <si>
    <t>Số</t>
  </si>
  <si>
    <t>HTXH</t>
  </si>
  <si>
    <t>Sở TNMT</t>
  </si>
  <si>
    <t>Sở Xây dựng</t>
  </si>
  <si>
    <t>Đã cấp</t>
  </si>
  <si>
    <t>Chưa cấp</t>
  </si>
  <si>
    <t>Công văn số 1329/UB ngày 27/4/2004</t>
  </si>
  <si>
    <t>GPMB (%)</t>
  </si>
  <si>
    <t>Giao thông (%)</t>
  </si>
  <si>
    <t>Cấp điện (%)</t>
  </si>
  <si>
    <t>Cấp nước (%)</t>
  </si>
  <si>
    <t>Cây xanh (%)</t>
  </si>
  <si>
    <t xml:space="preserve">Đã xây dựng: đất xây dựng trường mẫu giáo diện tích 4860m2; đất xây dựng công viên cây xanh: 18978,5m2; </t>
  </si>
  <si>
    <t>3591/QĐ-UBND 1/12/2015</t>
  </si>
  <si>
    <t>773/UB 24/3/2004</t>
  </si>
  <si>
    <t xml:space="preserve">10,8 sau điều chỉnh </t>
  </si>
  <si>
    <t>QĐ phê duyệt quy hoạch chi tiết</t>
  </si>
  <si>
    <t>X</t>
  </si>
  <si>
    <t xml:space="preserve">Khu dân cư lô số 21 thuộc khu đô thị mới Nam Cần Thơ.
</t>
  </si>
  <si>
    <t>DANH MỤC CÁC DỰ ÁN KIỂM TRA RÀ SOÁT NĂM 2020</t>
  </si>
  <si>
    <t xml:space="preserve"> Ghi chú: Các dự án đã kiểm tra, rà soát</t>
  </si>
  <si>
    <t>689/UB (18/3/2002)</t>
  </si>
  <si>
    <t xml:space="preserve">2218/QĐ-UB </t>
  </si>
  <si>
    <t>04/7/2003</t>
  </si>
  <si>
    <t>99,7% (58,93182/60,1996 ha)</t>
  </si>
  <si>
    <t>- Dự án đã đầu tư xây dựng các hạng mục hạ tầng xã hội gồm: Bệnh viện Tây Đô; Siêu thị big C; Trường trung học cơ sở Hưng Phú;Trường tiểu học Ngôi Sao; Trường tiểu học Hưng Phú.
Trường mầm non Ngôi Sao 2; Trường trung học phổ thông Trần Đại Nghĩa.</t>
  </si>
  <si>
    <t>813/UB (28/3/2002)</t>
  </si>
  <si>
    <t>2613/QĐ-UB</t>
  </si>
  <si>
    <t>29/07/2005</t>
  </si>
  <si>
    <t>100% (25,88/25,88 ha)</t>
  </si>
  <si>
    <t>Đã bàn giao đất các công trình công cộng về cho địa phường đầu tư xây dựng bao gồm: Ủy ban nhân dân phường: diện tích 1.800 m2; Phường đội: diện tích 642 m2; Công an: diện tích 600 m2; Trạm y tế: diện tích 2.114 m2. '
- Hạng mục hạ tầng xã hội chưa thực hiện gồm: 01 khu đất cây xanh công cộng- quảng trường.</t>
  </si>
  <si>
    <t>1841/UB (28/5/2003)</t>
  </si>
  <si>
    <t xml:space="preserve">2080/QĐ-UBND </t>
  </si>
  <si>
    <t>(25/9/2006)</t>
  </si>
  <si>
    <t>86% (330,8904/35,9347 ha)</t>
  </si>
  <si>
    <t>đang thực hiện ngầm hóa</t>
  </si>
  <si>
    <t xml:space="preserve">Dự án chưa đầu tư xây dựng các hạng mục hạ tầng xã hội gồm: Cửa hàng bách hóa; Bãi giữ xe; Nhà trẻ mẫu giáo; Trường tiểu học; Công viên cây xanh; Đình thần.
</t>
  </si>
  <si>
    <t>Lô nền TĐC tại chỗ: 92
Lô nền bàn giao TP: 287
Lô nền CĐT kinh doanh: 238</t>
  </si>
  <si>
    <t>1084/UB (28/3/2003)</t>
  </si>
  <si>
    <t xml:space="preserve">3361/QĐ-UB </t>
  </si>
  <si>
    <t>25/01/2007</t>
  </si>
  <si>
    <t>85,6% (49,7279/58,0961 ha)</t>
  </si>
  <si>
    <t>Dự án đã đầu tư xây dựng các hạng mục hạ tầng xã hội gồm: Trường tiểu học Phú Thứ 1; Trường mẫu giáo Phú Thứ 
-Dự án chưa đầu tư xây dựng các hạng mục hạ tầng xã hội gồm: Khu đất giáo dục 1 (trường trung học cơ sở); Trạm điện; Trạm bơm nước bẩn; Nhà văn hóa – TDTT phường; Công viên cây xanh; Công An phường; UBND phường; Trạm y tế phường.</t>
  </si>
  <si>
    <t>-Lô nền bàn giao TP: 518</t>
  </si>
  <si>
    <t>- Lô nền TĐC tại chỗ + đổi đất: 204
- Lô nền bàn giao TP: 04
- Lô nền CĐT kinh doanh: 830</t>
  </si>
  <si>
    <t>3661/QĐ-UBND (15/12/2009)</t>
  </si>
  <si>
    <t>2108/QĐ-UBND</t>
  </si>
  <si>
    <t>17/9/2007</t>
  </si>
  <si>
    <t>83,2 % (62,39629/75,007 ha)</t>
  </si>
  <si>
    <t>Dự án chưa đầu tư xây dựng các hạng mục hạ tầng xã hội gồm có: 01 trường mẫu giáo, 01 trường tiểu học, 01 trường THCS, 01 trung tâm hành chánh, 01 trạm trung chuyển rác, 01 trạm xử lý nước thải.
- Đất xây dựng y tế: nhà đầu tư thứ cấp đang thi công XD</t>
  </si>
  <si>
    <t xml:space="preserve"> - Lô nền CĐT kinh doanh: 1595</t>
  </si>
  <si>
    <t xml:space="preserve">- Lô nền TĐC tại chỗ: 14
- Lô nền bàn giao TP: 29
</t>
  </si>
  <si>
    <t>931/QĐ-UBND (25/3/2015)</t>
  </si>
  <si>
    <t xml:space="preserve"> </t>
  </si>
  <si>
    <t>82,5% (30,17336/36,574ha)</t>
  </si>
  <si>
    <t xml:space="preserve"> 9,97% (1,7772/11,8096 ha)</t>
  </si>
  <si>
    <t>369/559</t>
  </si>
  <si>
    <t>1509/UB (28/5/2002)</t>
  </si>
  <si>
    <t>3136/QĐ-UB</t>
  </si>
  <si>
    <t>18/10/2004</t>
  </si>
  <si>
    <t>95.1% (22,32055/23,4725 ha)</t>
  </si>
  <si>
    <t>Đất công viên : 14.818m2, đã xây dựng khoảng 5.000m2, còn công viên dọc rạch Cai Da chưa đầu tư do vướng giải phóng mặt bằng.
Đất trường học: 17.571m2, bao gồm trường phổ thông dân lập Việt Hoa, diện tích 6.668m2, đã xây dựng một phần, trường tiểu học và nhà trẻ mẫu giáo  10.903m2, đã xây dựng hồ bơi, sân thể thao, chưa xây dựng trường.</t>
  </si>
  <si>
    <t>227/617</t>
  </si>
  <si>
    <t>3758/QĐ-UBND (27/11/2013)</t>
  </si>
  <si>
    <t>754/QĐ-UBND</t>
  </si>
  <si>
    <t>23/3/2016</t>
  </si>
  <si>
    <t>98 % (15,7172/15,9875ha)</t>
  </si>
  <si>
    <t>- Công viên: Theo quy hoạch có diện tích công viên là 14.654,1m2. Đến nay, đã thực hiện đầu tư xây dựng khoảng 7000m2 bao gồm công viên trung tâm, công viên nhỏ, một phần bờ rạch Xẻo Kè, rạch Cái Da</t>
  </si>
  <si>
    <t>3448/UB (31/8/2004)</t>
  </si>
  <si>
    <t xml:space="preserve">2249/QĐ-UBND </t>
  </si>
  <si>
    <t>19/9/2019</t>
  </si>
  <si>
    <t>69% (28,2760/43,828ha)</t>
  </si>
  <si>
    <t>chưa thi công</t>
  </si>
  <si>
    <t>Dự án chưa đầu tư xây dựng các hạng mục hạ tầng xã hội gồm có trường tiểu học, mẫu giáo; trung tâm y tế cộng đồng; dịch vụ công cộng; khu vui chơi giải trí.</t>
  </si>
  <si>
    <t>2902/4731</t>
  </si>
  <si>
    <t>721/UB (20/3/2002)</t>
  </si>
  <si>
    <t xml:space="preserve">3345/QĐ-UB </t>
  </si>
  <si>
    <t>(24/9/2003)</t>
  </si>
  <si>
    <t>99,92% (145,428/145,55 ha)</t>
  </si>
  <si>
    <t xml:space="preserve">Dự án đã đầu tư xây dựng các hạng mục hạ tầng xã hội gồm: 
+ Trạm y tế phường Phú Thứ (4.897/12.798m2); Bệnh viện Hoàn mỹ Cửu Long (35,861 m2)
+ Chợ, siêu thị, trung tâm thương mại (8.000/15.936,9 m2);
+ Đất XD khu hành chính phường (3.688,7/9.688,7m2)
+ Công An phường Phú Thứ (487,6 m2);
+Trụ sở phòng tình báo Công an (1000 m2); 
+ Trụ sở Ban chỉ đạo Tây Nam Bộ (13204,6 m2);
và các công tình hạ tầng xã hội: Trụ sở Đảng Ủy, UBND phường Phú Thứ; Trường tiểu học Phú Thứ 1;Trường Cao đẳng y tế Cần Thơ (trụ sở 2).
Dự án chưa đầu tư xây dựng các hạng mục hạ tầng xã hội gồm: 01 khu đất công trình giáo dục - trường THCS; 01 khu đất xây dựng nhà trẻ mẫu giáo và 04 khu đất công viên, bưu điện
</t>
  </si>
  <si>
    <t>5530/UBND-QH (15/11/2007)
2228/UBND-XDĐT (09/7/2018) - giảm quy mô</t>
  </si>
  <si>
    <t>Đang lập QH</t>
  </si>
  <si>
    <t>32,52% (18,21/56 ha)</t>
  </si>
  <si>
    <t>630/630</t>
  </si>
  <si>
    <t>315/UBND-KT (21/01/2011)</t>
  </si>
  <si>
    <t>111/QĐ-UBND</t>
  </si>
  <si>
    <t>14/01/2013</t>
  </si>
  <si>
    <t>00% (16,567/16,567 ha)</t>
  </si>
  <si>
    <t xml:space="preserve"> Dự án không có hạng mục hạ tầng xã hội</t>
  </si>
  <si>
    <t>92-SXD-CCGĐXD (12/02/2019)</t>
  </si>
  <si>
    <t>483/630</t>
  </si>
  <si>
    <t>147/630</t>
  </si>
  <si>
    <t>2148/QĐ-UBND (29/6/2016)</t>
  </si>
  <si>
    <t>613/QĐ-UBND</t>
  </si>
  <si>
    <t>17/02/2017</t>
  </si>
  <si>
    <t>65,33% (19,6/30ha)</t>
  </si>
  <si>
    <t>Chủ đầu tư chưa thực hiện</t>
  </si>
  <si>
    <t>819/TTg-CN (30/5/2006)</t>
  </si>
  <si>
    <t xml:space="preserve">2325/QĐ-UBND </t>
  </si>
  <si>
    <t>07/07/2005</t>
  </si>
  <si>
    <t>100% (28,973/28,973 ha)</t>
  </si>
  <si>
    <t>Địa phương tự thực hiện và quản lý</t>
  </si>
  <si>
    <t>-Lô nền TĐC: (242+334)/817
-Lô nền bàn giao TP: 07/817</t>
  </si>
  <si>
    <t>1027/1602</t>
  </si>
  <si>
    <t>3409/UB (23/11/2001)</t>
  </si>
  <si>
    <t>77/2002/QĐ-UB</t>
  </si>
  <si>
    <t>25/6/2002</t>
  </si>
  <si>
    <t>98,27% (42,7261/43,4795ha)</t>
  </si>
  <si>
    <t>- Dự án đã đầu tư xây dựng các hạng mục hạ tầng xã hội gồm: bàn giao khu đất giáo dục+ công viên (10.132m2+5.273 m2). 
Dự án chưa đầu tư xây dựng các hạng mục hạ tầng xã hội gồm có 01 khu hành chính, 01 nhà trẻ mẫu giáo, 01 khu đất giáo dục, 01 khu đất y tế, 01 nhà văn hóa.</t>
  </si>
  <si>
    <t>- Lô nền bàn giao TP: 35
- Lô nền CĐT kinh doanh: 521</t>
  </si>
  <si>
    <t>-Lô nền TĐC: 208
-Lô nền CĐT kinh doanh: 816</t>
  </si>
  <si>
    <t>1232/UB (02/5/2002)</t>
  </si>
  <si>
    <t xml:space="preserve">111/QĐ-UB </t>
  </si>
  <si>
    <t>09/12/2002</t>
  </si>
  <si>
    <t>98% (13,1059/13,41 ha)</t>
  </si>
  <si>
    <t>Dự án chưa đầu tư 01 khu đất công trình giáo dục</t>
  </si>
  <si>
    <t>380/380</t>
  </si>
  <si>
    <t>3744/UB (18/11/2002)</t>
  </si>
  <si>
    <t xml:space="preserve">2890/QĐ-UB </t>
  </si>
  <si>
    <t>23/9/2004</t>
  </si>
  <si>
    <t>100% (11,515/11,515 ha)</t>
  </si>
  <si>
    <t>Dự án chưa đầu tư xây dựng các hạng mục hạ tầng xã hội gồm có 01 nhà trẻ mẫu giáo.</t>
  </si>
  <si>
    <t>456/456</t>
  </si>
  <si>
    <t>4176/UB (12/12/2002)</t>
  </si>
  <si>
    <t xml:space="preserve">97% (18,91/19,38 ha)  </t>
  </si>
  <si>
    <t>2607/QĐ-UB (30/7/2003)</t>
  </si>
  <si>
    <t>374/784</t>
  </si>
  <si>
    <t>3785/QĐ-UB (04/12/2002)</t>
  </si>
  <si>
    <t xml:space="preserve">1914/QD-UBND </t>
  </si>
  <si>
    <t>05/6/2003</t>
  </si>
  <si>
    <t>99% (17,531/17,69 ha)</t>
  </si>
  <si>
    <t>100 (đi nổi)</t>
  </si>
  <si>
    <t>Dự án chưa đầu tư xây dựng các hạng mục hạ tầng xã hội gồm 01 nhà điều hành, 01 nhà trẻ mẫu giáo.</t>
  </si>
  <si>
    <t>- Lô nền TDC: 50
-Lô nền bàn giao  TP: 42/45
- Lô nền CDT kinh doanh: 666/689</t>
  </si>
  <si>
    <t>- Lô nền bàn giao TP: 03/45
- Lô nền CDT kinh doanh: 23/689</t>
  </si>
  <si>
    <t>3886/UB (20/12/2004)</t>
  </si>
  <si>
    <t>84%, (34/40,3262 ha)</t>
  </si>
  <si>
    <t>3772/UB (19/11/2002)</t>
  </si>
  <si>
    <t>1285/QĐ-UBND</t>
  </si>
  <si>
    <t>18/4/2003</t>
  </si>
  <si>
    <t>92,3% (17,7083/19,1863 ha)</t>
  </si>
  <si>
    <t>4259/UBND-XDCB (12/10/2005)
3367/UBND-XDĐT (30/10/2018) giảm quy mô</t>
  </si>
  <si>
    <t>Chưa lập QH</t>
  </si>
  <si>
    <t>bồi thường GPMB 100% (10,4/10,4 ha)
SLMB: 6ha/10.4ha</t>
  </si>
  <si>
    <t>0/298</t>
  </si>
  <si>
    <t>168/298</t>
  </si>
  <si>
    <t>9,2% (1,14/12,4 ha)</t>
  </si>
  <si>
    <t>Chưa thực hiện</t>
  </si>
  <si>
    <t xml:space="preserve">Dự án đã đầu tư xây dựng các hạng mục hạ tầng xã hội gồm:Trường mầm non Thiên Lộc; Trường phổ thông Việt Mỹ Cần thơ
Dự án chưa đầu tư xây dựng các hạng mục hạ tầng xã hội gồm: 03 khu đất công viên
</t>
  </si>
  <si>
    <t>1185/QĐ-UB</t>
  </si>
  <si>
    <t>13/4/2004</t>
  </si>
  <si>
    <t>3002/QĐ-UBND ngày 05/10/2016</t>
  </si>
  <si>
    <t>2231/QĐ-UBND ngày 13/7/2016;
465/QĐ-UBND ngày 13/02/2018 điều chỉnh NĐT</t>
  </si>
  <si>
    <t>1180/QĐ-UBND ngày 17/5/2019</t>
  </si>
  <si>
    <t>Đang lập nhiệm vụ</t>
  </si>
  <si>
    <t>Chưa triển khai</t>
  </si>
  <si>
    <t>3131/QĐ-UBND ngày23/10/2015</t>
  </si>
  <si>
    <t>Đang lập QHCT</t>
  </si>
  <si>
    <t>Dự kiến triển khai trong năm 2020 (BC ngày 25/12/2019)</t>
  </si>
  <si>
    <t>Cam kết thực hiện dự án</t>
  </si>
  <si>
    <t>Khu đô thị mới Sao Mai Thốt Nốt tại phường Thới Thuận, quận Thốt Nốt và xã Vĩnh Trinh, huyện Vĩnh Thạnh, thành phố Cần Thơ</t>
  </si>
  <si>
    <t xml:space="preserve"> Thi công XD HTKT(điện, TTLL...) hoàn thành đến Quý III, IV năm 2021</t>
  </si>
  <si>
    <t>1850/QĐ-UBND ngày 22/6/2009</t>
  </si>
  <si>
    <t>Công văn số 6660/UB-KT ngày 26/12/2008</t>
  </si>
  <si>
    <t xml:space="preserve">Văn bản chủ trương </t>
  </si>
  <si>
    <t>Văn bản chấp thuận chủ trương đầu tư (Quyết định cho phép đầu tư)</t>
  </si>
  <si>
    <t>Cam kết bồi thường 0,4 ha, tiếp tục thi công GĐ2 hơn 5ha trên phần đất đã GPMB</t>
  </si>
  <si>
    <t>428/UB 06/02/2004</t>
  </si>
  <si>
    <t xml:space="preserve">1588/QĐ-UBND 26/6/2018
</t>
  </si>
  <si>
    <t>Trình phê duyệt PA bồi thường cuối năm 2019; năm 2020 tiêp tục trình phê duyệt PA hỗ trợ TĐC
Phê duyệt QH 12/2020
Chấp thuận ĐT 3/2020
Lập phê duyệt 5/2020
GPMBchậm nhất đến cuối năm 2020
Đâu tư HTKT HTXH: tiến hành sau 8/2021</t>
  </si>
  <si>
    <t>2395/QĐ_UBND 8/9/2017
Điều chỉnh 1604/QĐ-UBND 25/6/2018</t>
  </si>
  <si>
    <t>đang thực hiện</t>
  </si>
  <si>
    <t>Hoàn thành GPMB 4,5ha (kinhThuy loi và 4 tuyến đg vào trường) từ 2019-2021
Thi công HTKT trong quý III-IV năm 2020</t>
  </si>
  <si>
    <t>Phê duyệt QHCT đến Quý I-2020
GPMB quý I-IV/2020</t>
  </si>
  <si>
    <t>Quý I-II/2021 hoàn thành GPMB 
Quý III/2021 khởi công xây dựng</t>
  </si>
  <si>
    <t xml:space="preserve">Hết Quý IV/2020 bồi thường GPMB
Hết Quý IV/2021 hoàn thành HTKT </t>
  </si>
  <si>
    <t>chưa thực hiện</t>
  </si>
  <si>
    <t>hoàn thành trong năm 2020</t>
  </si>
  <si>
    <t>2218/QĐ-UB 
04/7/2003</t>
  </si>
  <si>
    <t>2613/QĐ-UB
29/07/2005</t>
  </si>
  <si>
    <t>2080/QĐ-UBND 
25/9/2006</t>
  </si>
  <si>
    <t>3361/QĐ-UB
25/01/2007</t>
  </si>
  <si>
    <t>2108/QĐ-UBND
17/9/2007</t>
  </si>
  <si>
    <t>3136/QĐ-UB
18/10/2004</t>
  </si>
  <si>
    <t>754/QĐ-UBND
23/3/2016</t>
  </si>
  <si>
    <t>2249/QĐ-UBND 
19/9/2019</t>
  </si>
  <si>
    <t>3345/QĐ-UB</t>
  </si>
  <si>
    <t>111/QĐ-UBND
14/01/2013</t>
  </si>
  <si>
    <t>613/QĐ-UBND
17/02/2017</t>
  </si>
  <si>
    <t>2325/QĐ-UBND 
07/07/2005</t>
  </si>
  <si>
    <t>111/QĐ-UB 
09/12/2002</t>
  </si>
  <si>
    <t>2890/QĐ-UB
23/9/2004</t>
  </si>
  <si>
    <t>1185/QĐ-UB
13/4/2004</t>
  </si>
  <si>
    <t>1285/QĐ-UBND
18/4/2003</t>
  </si>
  <si>
    <t>428/UB
06/02/2004</t>
  </si>
  <si>
    <t xml:space="preserve">Văn bản
chủ trương </t>
  </si>
  <si>
    <t>Khu nhà vườn Cồn Khương tại cồn Khương, phường Cái Khế</t>
  </si>
  <si>
    <t>Khu dân cư 91B, phường An Khánh (giai đoạn 1 và giai đoạn 2)</t>
  </si>
  <si>
    <t>3002/QĐ-UBND
05/10/2016</t>
  </si>
  <si>
    <t>Khu dân cư 91B - giai đoạn 3, phường An Bình</t>
  </si>
  <si>
    <t>Khu dân cư phường Hưng Lợi (Khu biệt thự Hưng Lợi), phường Hưng Lợi</t>
  </si>
  <si>
    <t>Khu nhà ở cán bộ giáo viên Trường Đại học Cần Thơ, phường An Khánh, phường Hưng Lợi</t>
  </si>
  <si>
    <t>Khu tái định cư dự án Trường Đại học Y Dược Cần Thơ tại phường An Khánh</t>
  </si>
  <si>
    <t>Chỉnh trang Khu đô thị đường Phạm Ngũ Lão nối dài đến đường Mậu Thân</t>
  </si>
  <si>
    <t>Khu nhà vườn Cồn Khương, phường Cái Khế</t>
  </si>
  <si>
    <t>Khu tái định cư Thới Nhựt - lô số 1A, phường An Khánh</t>
  </si>
  <si>
    <t>Khu Đô thị mới STK An Bình tại phường An Bình</t>
  </si>
  <si>
    <t>Khu đô thị mới phường An Bình (Khu 3)</t>
  </si>
  <si>
    <t>Ninh Kiều, Bình Thủy</t>
  </si>
  <si>
    <t>Khu dân cư Hưng Phú 1 (lô số 3A), Khu đô thị Nam Cần Thơ, phường Hưng Phú và Hưng Thạnh</t>
  </si>
  <si>
    <t>Khu tái định cư phường Hưng Phú (lô 3B)</t>
  </si>
  <si>
    <t>Khu tái định cư phường Tân Phú (Lô số 15)</t>
  </si>
  <si>
    <t>Lô nền TĐC tại chỗ: 92
Lô nền bàn giao TP: 287
Lô nền CĐT kinh doanh: 239</t>
  </si>
  <si>
    <t>- Lô nền TĐC tại chỗ + đổi đất: 204
- Lô nền bàn giao TP: 04
- Lô nền CĐT kinh doanh: 831</t>
  </si>
  <si>
    <t>Khu tái định cư Phú An (lô số 19), phường Phú Thứ</t>
  </si>
  <si>
    <t>Khu dân cư lô số 6, thuộc khu đô thị Nam Cần Thơ, phường Hưng Thạnh</t>
  </si>
  <si>
    <t>Khu dân cư Hưng Thạnh (lô số 5C) thuộc khu đô thị mới Nam sông Cần Thơ, phường Hưng Thạnh</t>
  </si>
  <si>
    <t>Khu dân cư  Nam Long thuộc khu đô thị Nam Cần Thơ, phường Hưng Thạnh (Lô 8B)</t>
  </si>
  <si>
    <t>Khu dân cư Nam Long 2, thuộc khu đô thị mới Nam Cần Thơ, phường Hưng Thạnh (Lô 9A)</t>
  </si>
  <si>
    <t>Khu dân cư Phú An (lô số 20), phường Phú Thứ</t>
  </si>
  <si>
    <t>-Lô nền TĐC: (242+334)/817
-Lô nền bàn giao TP: 07/818</t>
  </si>
  <si>
    <t>Khu dân cư lô số 49 thuộc khu đô thị mới Nam sông Cần Thơ, phường Hưng Phú (Lô 7A)</t>
  </si>
  <si>
    <t>Khu dân cư (Lô số 8A) thuộc khu đô thị Nam sông Cần Thơ, phường Phú Thứ và phường Hưng Thạnh</t>
  </si>
  <si>
    <t>Khu dân cư lô số 11A (Khu nhà ở CBCS Công an), thuộc khu đô thị mới Nam sông Cần Thơ</t>
  </si>
  <si>
    <t>Khu dân cư 11B thuộc khu đô thị mới Nam sông Cần Thơ, phường Phú Thứ</t>
  </si>
  <si>
    <t>Khu dân cư  lô số 11C thuộc khu đô thị mới Nam sông Cần Thơ, phường Phú Thứ</t>
  </si>
  <si>
    <t>Khu dân cư lô số 11D thuộc khu đô thị mới Nam sông Cần Thơ, phường Phú Thứ</t>
  </si>
  <si>
    <t>Khu dân cư lô số 13A, Khu đô thị Nam Cần Thơ, phường Phú Thứ</t>
  </si>
  <si>
    <t>Khu dân cư lô số 3C, Khu đô thị Nam Cần Thơ thuộc phường Hưng Phú</t>
  </si>
  <si>
    <t>Khu tái định cư và nhà ở công nhân phục vụ cho khu công nghiệp Hưng Phú, phường Tân Phú</t>
  </si>
  <si>
    <t>Khu Đô thị mới Lô 13 B phường Phú Thứ</t>
  </si>
  <si>
    <t>Khu dân cư Thường Thạnh và Trường Đại học thuộc phường Thường Thạnh</t>
  </si>
  <si>
    <t>Khu dân cư Thường Thạnh - phần mở rộng 7Ha, phường Thường Thạnh</t>
  </si>
  <si>
    <t>Khu dân cư phường Bình Thủy (kho 301) phường Bình Thủy</t>
  </si>
  <si>
    <t>Khu dân cư phường Bình Thủy (kho 301) phường Bình Thủy (phần mở rộng)</t>
  </si>
  <si>
    <t>Khu đô thị tái định cư Cửu Long, phường Long Hòa</t>
  </si>
  <si>
    <t>Khu nhà vườn Cồn Khương (14,069ha) phường An Thới</t>
  </si>
  <si>
    <t>Khu đô thị mới Cồn Khương, phường Bùi Hữu Nghĩa</t>
  </si>
  <si>
    <t>Khu đô thị mới hai bên đường Võ Văn Kiệt (Khu 9)</t>
  </si>
  <si>
    <t>Khu dân cư phường Phước Thới, khu vực Thới Thuận, phường Phước Thới</t>
  </si>
  <si>
    <t>Mở rộng Khu tái định cư sau Trường dân tộc nội trú</t>
  </si>
  <si>
    <t>Khu tái định cư phường Thới Thuận</t>
  </si>
  <si>
    <t>Khu đô thị mới Sao Mai Thốt Nốt tại phường Thới Thuận và xã Vĩnh Trinh</t>
  </si>
  <si>
    <t>Mở rộng, phát triển đô thị mới và nâng cấp chợ Thới Lai hiện hữu, thị trấn Thới Lai</t>
  </si>
  <si>
    <t>Đầu Tư Khu Dân Cư Nông Thôn Mới Xã Trung Thạnh</t>
  </si>
  <si>
    <t>TỔNG CỘNG</t>
  </si>
  <si>
    <t>773/UB
24/3/2004</t>
  </si>
  <si>
    <t>689/UB
18/3/2002</t>
  </si>
  <si>
    <t>813/UB
28/3/2002</t>
  </si>
  <si>
    <t>1841/UB
28/5/2003</t>
  </si>
  <si>
    <t>1084/UB
28/3/2003</t>
  </si>
  <si>
    <t>3661/QĐ-UBND
15/12/2009</t>
  </si>
  <si>
    <t>931/QĐ-UBND
25/3/2015</t>
  </si>
  <si>
    <t>1509/UB
28/5/2002</t>
  </si>
  <si>
    <t>3758/QĐ-UBND
27/11/2013</t>
  </si>
  <si>
    <t>3448/UB
31/8/2004</t>
  </si>
  <si>
    <t>721/UB
20/3/2002</t>
  </si>
  <si>
    <t>315/UBND-KT
21/01/2011</t>
  </si>
  <si>
    <t>2148/QĐ-UBND
29/6/2016</t>
  </si>
  <si>
    <t>819/TTg-CN
30/5/2006</t>
  </si>
  <si>
    <t>3409/UB
23/11/2001</t>
  </si>
  <si>
    <t>1232/UB
02/5/2002</t>
  </si>
  <si>
    <t>3744/UB
18/11/2002</t>
  </si>
  <si>
    <t>4176/UB
12/12/2002</t>
  </si>
  <si>
    <t>2607/QĐ-UB
30/7/2003</t>
  </si>
  <si>
    <t>3785/QĐ-UB
04/12/2002</t>
  </si>
  <si>
    <t>3886/UB
20/12/2004</t>
  </si>
  <si>
    <t>3772/UB
19/11/2002</t>
  </si>
  <si>
    <t>6660/UB-KT
26/12/2008</t>
  </si>
  <si>
    <t>1329/UB
27/4/2004</t>
  </si>
  <si>
    <t>2416/QĐ-UBND
10/10/2019</t>
  </si>
  <si>
    <t>1588/QĐ-UBND
26/6/2018</t>
  </si>
  <si>
    <t>994/QĐ-UBND
30/01/2019</t>
  </si>
  <si>
    <t>1475/QĐ-UB
06/05/2003</t>
  </si>
  <si>
    <t>3519/QĐ-UBND
16/12/2010</t>
  </si>
  <si>
    <t>2799/QĐ-UBND
06/11/2012</t>
  </si>
  <si>
    <t>2257/QĐ-UBND
24/8/2017</t>
  </si>
  <si>
    <t>2430/QĐ-UBND
26/10/2007</t>
  </si>
  <si>
    <t>653/QĐ-UBND
19/3/2019</t>
  </si>
  <si>
    <t>1022/QĐ-UBND
13/4/2017</t>
  </si>
  <si>
    <t>2973/QĐ-UBND
28/10/2010</t>
  </si>
  <si>
    <t>2503/QĐ-UBND
10/10/2012</t>
  </si>
  <si>
    <t>2017/QĐ-UBND
09/8/2018</t>
  </si>
  <si>
    <t>XD nhà bán</t>
  </si>
  <si>
    <t>2604/QĐ-UBND
10/9/2015</t>
  </si>
  <si>
    <t>183/QĐ-UBND
17/01/2017</t>
  </si>
  <si>
    <t>1348/QĐ-UBND
30/5/2018</t>
  </si>
  <si>
    <t>2670/QĐ-UBND
17/10/2018</t>
  </si>
  <si>
    <t>3374/QĐ-UBND
20/12/2018</t>
  </si>
  <si>
    <t>2420/QĐ-UBND
10/10/2019</t>
  </si>
  <si>
    <t>904/QĐ-UBND
12/4/2019</t>
  </si>
  <si>
    <t>940/QĐ-UBND
06/4/2016</t>
  </si>
  <si>
    <t>768/QĐ-UBND
29/3/2019</t>
  </si>
  <si>
    <t>2954/QĐ-UBND
10/11/2017</t>
  </si>
  <si>
    <t>1010/QĐ-UBND
07/02/2018</t>
  </si>
  <si>
    <t>1154/QĐ-UBND
25/4/2014</t>
  </si>
  <si>
    <t>2800/QĐ-UBND
29/10/2018</t>
  </si>
  <si>
    <t>493/UBND-XDĐT
14/02/2012</t>
  </si>
  <si>
    <t>2184/UBND-XDĐT
25/5/2012</t>
  </si>
  <si>
    <t>3290/QĐ-UBND
27/10/2016</t>
  </si>
  <si>
    <t>3498/QĐ-UBND
16/11/2016</t>
  </si>
  <si>
    <t>2785/QĐ-UB
10/9/2004</t>
  </si>
  <si>
    <t>3383/QĐ-UBND
12/11/2015</t>
  </si>
  <si>
    <t>959/QĐ-UB
24/3/2004</t>
  </si>
  <si>
    <t>Bán nền</t>
  </si>
  <si>
    <t>Bán nhà</t>
  </si>
  <si>
    <t>Nhà ở chung cư thu nhập thấp</t>
  </si>
  <si>
    <t xml:space="preserve">Công ty Cổ phần Xây dựng Thương mại Địa ốc Hồng Loan </t>
  </si>
  <si>
    <t>Số căn</t>
  </si>
  <si>
    <t>Tổng 
số</t>
  </si>
  <si>
    <t>Nhà xã hội</t>
  </si>
  <si>
    <t>Bán</t>
  </si>
  <si>
    <t>Thuê</t>
  </si>
  <si>
    <r>
      <t>DTXD
(m</t>
    </r>
    <r>
      <rPr>
        <vertAlign val="superscript"/>
        <sz val="10"/>
        <color indexed="8"/>
        <rFont val="Times New Roman"/>
        <family val="1"/>
      </rPr>
      <t>2</t>
    </r>
    <r>
      <rPr>
        <sz val="10"/>
        <color indexed="8"/>
        <rFont val="Times New Roman"/>
        <family val="1"/>
      </rPr>
      <t>)</t>
    </r>
  </si>
  <si>
    <t>Nhà
thương mại</t>
  </si>
  <si>
    <r>
      <t>DT
sàn SD
(m</t>
    </r>
    <r>
      <rPr>
        <vertAlign val="superscript"/>
        <sz val="10"/>
        <color indexed="8"/>
        <rFont val="Times New Roman"/>
        <family val="1"/>
      </rPr>
      <t>2</t>
    </r>
    <r>
      <rPr>
        <sz val="10"/>
        <color indexed="8"/>
        <rFont val="Times New Roman"/>
        <family val="1"/>
      </rPr>
      <t>)</t>
    </r>
  </si>
  <si>
    <r>
      <t>Diện tích 
đất
(m</t>
    </r>
    <r>
      <rPr>
        <b/>
        <vertAlign val="superscript"/>
        <sz val="10"/>
        <color indexed="8"/>
        <rFont val="Times New Roman"/>
        <family val="1"/>
      </rPr>
      <t>2</t>
    </r>
    <r>
      <rPr>
        <b/>
        <sz val="10"/>
        <color indexed="8"/>
        <rFont val="Times New Roman"/>
        <family val="1"/>
      </rPr>
      <t>)</t>
    </r>
  </si>
  <si>
    <t>QĐ QH
chi tiết</t>
  </si>
  <si>
    <t>Văn bản
đủ điều
kiện bán</t>
  </si>
  <si>
    <t>Văn bản
chủ
trương</t>
  </si>
  <si>
    <t>Nhà ở xã hội Gia Phúc</t>
  </si>
  <si>
    <t xml:space="preserve">Công ty Cổ phần xuất nhập khẩu Thủy sản Cần Thơ </t>
  </si>
  <si>
    <t>Nhà ở xã hội - chung cư Phước Thới</t>
  </si>
  <si>
    <t>Công ty TNHH Vũ Thành Dũng</t>
  </si>
  <si>
    <t xml:space="preserve">Chung cư Nhà ở xã hội </t>
  </si>
  <si>
    <t xml:space="preserve">Công ty cổ phần Nam Long - Hồng Phát </t>
  </si>
  <si>
    <t>Công ty TNHH An Phú Cần Thơ</t>
  </si>
  <si>
    <t>TỔNG</t>
  </si>
  <si>
    <t>2499/QĐ-UBND
18/10/2019</t>
  </si>
  <si>
    <t>4159/QĐ-UBND
25/9/2019</t>
  </si>
  <si>
    <t>Giấy phép
XD</t>
  </si>
  <si>
    <t>73/GPXD
10/12/2019</t>
  </si>
  <si>
    <t>237/QĐ-UBND
14/02/2020</t>
  </si>
  <si>
    <t>2784/QĐ-UBND
15/11/2019</t>
  </si>
  <si>
    <t>1349/QĐ-UBND
05/6/2019</t>
  </si>
  <si>
    <t>Chung cư Nhà ở xã hội Nam Long - Hồng Phát</t>
  </si>
  <si>
    <t>740/QĐ-UBND
26/3/2019</t>
  </si>
  <si>
    <t>1882/QĐ-UBND
27/7/2018</t>
  </si>
  <si>
    <t>50/GPXD
12/9/2019</t>
  </si>
  <si>
    <t>3393/SXD-QLN
21/11/2019</t>
  </si>
  <si>
    <t>950/QĐ-UBND
23/4/2019</t>
  </si>
  <si>
    <t>3249/QĐ-UBND
21/10/2016</t>
  </si>
  <si>
    <t>1025/QĐ-UBND
02/5/2019</t>
  </si>
  <si>
    <t>QĐ giao
đất, chuyển
MĐSDĐ</t>
  </si>
  <si>
    <t>Đủ điệu kiện bán</t>
  </si>
  <si>
    <t>6411/UBND-XDĐT
28/12/2012</t>
  </si>
  <si>
    <t>Văn bản
chấp thuận
đầu tư</t>
  </si>
  <si>
    <t>12/GPXD
24/4/2013</t>
  </si>
  <si>
    <t>1339/QĐ-UBND
17/4/2013</t>
  </si>
  <si>
    <t>46/GPXD
30/9/2015</t>
  </si>
  <si>
    <t>3680/UBND-XDĐT
05/8/2015</t>
  </si>
  <si>
    <t>2679/QĐ-UBND
18/9/2015</t>
  </si>
  <si>
    <t>2775/QĐ-UBND
28/9/2015</t>
  </si>
  <si>
    <t>1053/QĐ-UBND
15/4/2016</t>
  </si>
  <si>
    <t>157/QĐ-UBND
19/01/2017</t>
  </si>
  <si>
    <t>3825/UBND-XDCB
03/10/2006</t>
  </si>
  <si>
    <t>329/SXD-QLQH
03/02/2015</t>
  </si>
  <si>
    <t>Khu dân cư lô số 6, Khu đô thị mới Nam Cần Thơ, P. Hưng Thạnh, Q. Cái Răng</t>
  </si>
  <si>
    <t>Đường Nguyễn Chí Thanh, P. Trà Nóc, Q. Bình Thủy</t>
  </si>
  <si>
    <t>Phường Hưng Thạnh, quận Cái Răng</t>
  </si>
  <si>
    <t>Phường Ba Láng, quận Cái Răng</t>
  </si>
  <si>
    <t>Khu vực Bình Hòa A, phường Phước Thới, quận Ô Môn</t>
  </si>
  <si>
    <t>1292/QĐ-UBND
03/6/2019</t>
  </si>
  <si>
    <t>5293/UBND-QH
02/11/2007</t>
  </si>
  <si>
    <t>1715/QĐ-UBND
06/7/2018</t>
  </si>
  <si>
    <t>1519/QĐ-UBND
24/6/2019</t>
  </si>
  <si>
    <t>Quyết định
giao, thuê đất</t>
  </si>
  <si>
    <t>2248/QĐ-UBND
19/9/2019</t>
  </si>
  <si>
    <t>Khu tái định cư khu vực Long Thạnh 2</t>
  </si>
  <si>
    <r>
      <t>Diện tích đất ở (m</t>
    </r>
    <r>
      <rPr>
        <b/>
        <vertAlign val="superscript"/>
        <sz val="10"/>
        <rFont val="Times New Roman"/>
        <family val="1"/>
      </rPr>
      <t>2</t>
    </r>
    <r>
      <rPr>
        <b/>
        <sz val="10"/>
        <rFont val="Times New Roman"/>
        <family val="1"/>
      </rPr>
      <t>)</t>
    </r>
  </si>
  <si>
    <r>
      <t>Diện tích nhà ở (m</t>
    </r>
    <r>
      <rPr>
        <b/>
        <vertAlign val="superscript"/>
        <sz val="10"/>
        <rFont val="Times New Roman"/>
        <family val="1"/>
      </rPr>
      <t>2</t>
    </r>
    <r>
      <rPr>
        <b/>
        <sz val="10"/>
        <rFont val="Times New Roman"/>
        <family val="1"/>
      </rPr>
      <t>)</t>
    </r>
  </si>
  <si>
    <r>
      <t>Đất xây dựng NOXH (m</t>
    </r>
    <r>
      <rPr>
        <b/>
        <vertAlign val="superscript"/>
        <sz val="10"/>
        <rFont val="Times New Roman"/>
        <family val="1"/>
      </rPr>
      <t>2</t>
    </r>
    <r>
      <rPr>
        <b/>
        <sz val="10"/>
        <rFont val="Times New Roman"/>
        <family val="1"/>
      </rPr>
      <t>)</t>
    </r>
  </si>
  <si>
    <t>354/QĐ-UBND
27/02/2020</t>
  </si>
  <si>
    <t>3820/QĐ-UBND
23/12/2014</t>
  </si>
  <si>
    <t>408/UBND-XDĐT
17/02/2020</t>
  </si>
  <si>
    <t>77/QĐ-CT.UB
15/01/2001</t>
  </si>
  <si>
    <t>2672/QĐ-CT.UB
19/9/2001</t>
  </si>
  <si>
    <t>26/QĐ-UB
06/01/2005</t>
  </si>
  <si>
    <t>Tổng</t>
  </si>
  <si>
    <t>Nền</t>
  </si>
  <si>
    <t>XD nhà để bán</t>
  </si>
  <si>
    <t>Biệt thự</t>
  </si>
  <si>
    <t>Nền chung cư NOXH</t>
  </si>
  <si>
    <t>Đất nền</t>
  </si>
  <si>
    <t>Số căn đã XD nhà ở</t>
  </si>
  <si>
    <t>Đủ điều kiện</t>
  </si>
  <si>
    <t>373/QĐ-UBND
08/2/2013</t>
  </si>
  <si>
    <t>410/QĐ-UBND
04/3/2020</t>
  </si>
  <si>
    <t>425/UB
26/02/2004</t>
  </si>
  <si>
    <t>2551/QĐ-UB
28/7/2003</t>
  </si>
  <si>
    <t>Tổng nền theo QH</t>
  </si>
  <si>
    <t>10851/QĐ-UBND
07/9/2017</t>
  </si>
  <si>
    <t>7744/QĐ-UBND
14/12/2018</t>
  </si>
  <si>
    <t>3283/QĐ-UBND
26/10/2016</t>
  </si>
  <si>
    <t>Văn bản chấp thuận/chủ trương đầu tư</t>
  </si>
  <si>
    <t>233/QĐ-UBND
26/01/2018</t>
  </si>
  <si>
    <t>2649/QĐ-UBND
04/11/2019</t>
  </si>
  <si>
    <t>5956/QĐ-UBND
31/8/2018</t>
  </si>
  <si>
    <t>1814/QĐ-UBND
18/7/2017</t>
  </si>
  <si>
    <t>2582/QĐ-UBND
28/10/2019</t>
  </si>
  <si>
    <t>Trường học 5815,2 m2</t>
  </si>
  <si>
    <t>6255/QĐ-UBND
25/9/2018</t>
  </si>
  <si>
    <t>3297/QĐ-UBND
12/12/2018</t>
  </si>
  <si>
    <t>175/QĐ-UBND
21/01/2019</t>
  </si>
  <si>
    <t>Trường học 17.839,5 m2</t>
  </si>
  <si>
    <t>472/QĐ-UBND
11/3/2020</t>
  </si>
  <si>
    <t>3125/QĐ-UBND
30/11/2018</t>
  </si>
  <si>
    <t>x</t>
  </si>
  <si>
    <t>232/QĐ-UBND
13/02/2020</t>
  </si>
  <si>
    <t>25/QĐ-UBND
05/01/2019</t>
  </si>
  <si>
    <t>1115/QĐ-UBND
13/5/2019</t>
  </si>
  <si>
    <t>2231/QĐ-UBND
13/7/2016</t>
  </si>
  <si>
    <t>465/QĐ-UBND
13/02/2018</t>
  </si>
  <si>
    <t>2712/QĐ-UBND
22/10/2018</t>
  </si>
  <si>
    <t>14/QĐ-UBND
06/01/2015</t>
  </si>
  <si>
    <t>187/QĐ-UBND
25/01/2016</t>
  </si>
  <si>
    <t>18/QĐ-UBND
05/01/2018</t>
  </si>
  <si>
    <t>Công ty Cổ phần đầu tư xây dựng và Du lịch Mekong nay là Công ty Cổ phần Tập đoàn Đầu tư Mekong</t>
  </si>
  <si>
    <t>1997/QĐ-UBND
04/8/2017</t>
  </si>
  <si>
    <t>1998/QĐ-UBND
04/8/2017</t>
  </si>
  <si>
    <t>2501/QĐ-UBND
21/9/2017</t>
  </si>
  <si>
    <t>2609/QĐ-UBND
11/10/2018</t>
  </si>
  <si>
    <t>2610/QĐ-UBND
11/10/2018</t>
  </si>
  <si>
    <t>821/QĐ-UBND
14/3/2018</t>
  </si>
  <si>
    <t>3831/QĐ-UBND
11/11/2019</t>
  </si>
  <si>
    <t>1535/QĐ-UBND
25/6/2019</t>
  </si>
  <si>
    <t>3014/QĐ-UBND
17/11/2017</t>
  </si>
  <si>
    <t>3131/QĐ-UBND 23/10/2015</t>
  </si>
  <si>
    <t>2012/QĐ-UBND
04/8/2017</t>
  </si>
  <si>
    <t>35/QĐ-UBND
07/01/2019</t>
  </si>
  <si>
    <t>Khu đô thị mới Hoàng Gia</t>
  </si>
  <si>
    <t>3173/QĐ-UBND
23/12/2019</t>
  </si>
  <si>
    <t>268/QĐ-UBND
19/02/2020</t>
  </si>
  <si>
    <t>2521/QĐ-UBND
08/8/2016</t>
  </si>
  <si>
    <t>3089/QĐ-UBND
27/6/2017</t>
  </si>
  <si>
    <t>537/QĐ-UBND
07/3/2019</t>
  </si>
  <si>
    <t>215/QĐ-UBND
24/01/2019</t>
  </si>
  <si>
    <t>2163/QĐ-UBND
01/7/2016</t>
  </si>
  <si>
    <t>1938/QĐ-UBND
02/8/2018</t>
  </si>
  <si>
    <t>2845/QĐ-UBND
27/4/2018</t>
  </si>
  <si>
    <t>5684/QĐ-UBND
21/11/2018</t>
  </si>
  <si>
    <t>2724/QĐ-UBND
22/10/2018</t>
  </si>
  <si>
    <t>2744/QĐ-UBND
23/10/2018</t>
  </si>
  <si>
    <t>1449/QĐ-UBND
17/6/2019</t>
  </si>
  <si>
    <t>3571/QĐ-UBND
27/11/2015</t>
  </si>
  <si>
    <t>464/QĐ-UBND
10/3/2020</t>
  </si>
  <si>
    <t>4411/QĐ-UBND
28/11/2016</t>
  </si>
  <si>
    <t>Đang XD</t>
  </si>
  <si>
    <t>3591/QĐ-UBND
01/12/2015</t>
  </si>
  <si>
    <t>2170/QĐ-UBND
18/8/2017</t>
  </si>
  <si>
    <t>4259/UBND-XDCB
12/10/2005</t>
  </si>
  <si>
    <t>3667/UBND-XDĐT
30/10/2018</t>
  </si>
  <si>
    <t>10/QĐ-UBND
02/01/2008</t>
  </si>
  <si>
    <t>500/QĐ-UBND
29/02/2016</t>
  </si>
  <si>
    <t>2370/QĐ-UBND
09/6/2017</t>
  </si>
  <si>
    <t>2987/QĐ-UBND
06/12/2019</t>
  </si>
  <si>
    <t>4932/QĐ-UBND
05/12/2017</t>
  </si>
  <si>
    <t>413/QĐ-UBND
21/02/2019</t>
  </si>
  <si>
    <t>1376/QĐ-UBND
07/6/2019</t>
  </si>
  <si>
    <t>4677/QĐ-UBND
31/12/2013</t>
  </si>
  <si>
    <t>2709/QĐ-UBND
24/9/2014</t>
  </si>
  <si>
    <t>528/QĐ-UBND
02/3/2016</t>
  </si>
  <si>
    <t>146/QĐ-UBND
08/01/2017</t>
  </si>
  <si>
    <t>2612/QĐ-UBND
11/10/2018</t>
  </si>
  <si>
    <t>490/QĐ-UBND
01/3/2019</t>
  </si>
  <si>
    <t>92-SXD-CCGĐXD 12/02/2019</t>
  </si>
  <si>
    <t>5296/QĐ-UBND
01/12/2017</t>
  </si>
  <si>
    <t>5381/QĐ-UBND
28/12/2018</t>
  </si>
  <si>
    <t>Nền TM, DV đa chức năng</t>
  </si>
  <si>
    <r>
      <t>Đất TM DV đa chức năng (m</t>
    </r>
    <r>
      <rPr>
        <b/>
        <vertAlign val="superscript"/>
        <sz val="10"/>
        <rFont val="Times New Roman"/>
        <family val="1"/>
      </rPr>
      <t>2</t>
    </r>
    <r>
      <rPr>
        <b/>
        <sz val="10"/>
        <rFont val="Times New Roman"/>
        <family val="1"/>
      </rPr>
      <t>)</t>
    </r>
  </si>
  <si>
    <t>1394/UBND-QH
30/3/2007</t>
  </si>
  <si>
    <t>2079/QĐ-UBND
25/8/2008</t>
  </si>
  <si>
    <t>1185/QĐ-UBND
27/4/2016</t>
  </si>
  <si>
    <t>943/QĐ-UBND
18/3/2005</t>
  </si>
  <si>
    <t>1484/QĐ-UBND
25/5/2015</t>
  </si>
  <si>
    <t>67/QĐ-UBND
10/01/2017</t>
  </si>
  <si>
    <t>1417/UBND-KT
31/3/2009</t>
  </si>
  <si>
    <t>1760/QĐ-UBND
25/5/2005</t>
  </si>
  <si>
    <t>357/QĐ-UBND
07/02/2013</t>
  </si>
  <si>
    <t>751/QĐ-UBND
22/3/2018</t>
  </si>
  <si>
    <t>Đất chung cư</t>
  </si>
  <si>
    <t>1040/QĐ-UBND
26/4/2011</t>
  </si>
  <si>
    <t>1169/QĐ-UBND
27/4/2017</t>
  </si>
  <si>
    <t>588/SXD-QLN
05/3/2020</t>
  </si>
  <si>
    <t>Chung cư NOXH Hồng Loan 5C</t>
  </si>
  <si>
    <t>Khu dân cư lô số 5C, Khu đô thị mới Nam Cần Thơ, P. Hưng Thạnh, Q. Cái Răng</t>
  </si>
  <si>
    <t>1177/QĐ-UBND
04/5/2016</t>
  </si>
  <si>
    <t>894/QĐ-UBND
21/3/2018</t>
  </si>
  <si>
    <t>5530/UBND-QH
15/11/2007</t>
  </si>
  <si>
    <t>2228/UBND-XDĐT
09/7/2018</t>
  </si>
  <si>
    <t>271/QĐ-UBND
30/01/2019</t>
  </si>
  <si>
    <t>262/QĐ-UBND 
30/01/2019</t>
  </si>
  <si>
    <t>45/QĐ-UBND 09/01/2020</t>
  </si>
  <si>
    <t>2395/QĐ-UBND
08/9/2017</t>
  </si>
  <si>
    <t>1604/QĐ-UBND
25/6/2018</t>
  </si>
  <si>
    <t>77/QĐ-UBND
15/01/2020</t>
  </si>
  <si>
    <t>2682/QĐ-UB
31/08/2004</t>
  </si>
  <si>
    <t>3266/QĐ-UB
03/11/2009</t>
  </si>
  <si>
    <t>22/QĐ-UBND
04/01/2017</t>
  </si>
  <si>
    <t>1171/QĐ-UBND
28/4/2014</t>
  </si>
  <si>
    <t>2268/QĐ-UBND
31/8/2018</t>
  </si>
  <si>
    <t>3620/UB
12/9/2003</t>
  </si>
  <si>
    <t>2054/QĐ-UBND
20/6/2016</t>
  </si>
  <si>
    <t>347/QĐ-UBND
28/01/2015</t>
  </si>
  <si>
    <t>1173/QĐ-UBND
16/5/2019</t>
  </si>
  <si>
    <t>1394/QĐ-UBND
11/6/2019</t>
  </si>
  <si>
    <t>4895/QĐ-UB
31/12/2003</t>
  </si>
  <si>
    <t>867/QĐ-UBND
10/4/2019</t>
  </si>
  <si>
    <t>3327/QĐ-UBND
14/12/2018</t>
  </si>
  <si>
    <t>QĐ phê duyệt
quy hoạch
chi tiết</t>
  </si>
  <si>
    <t>1420/QĐ-UB
29/4/2003</t>
  </si>
  <si>
    <t>2751/QĐ-UB
08/9/2004</t>
  </si>
  <si>
    <t>2847/QĐ-UB
20/9/2004</t>
  </si>
  <si>
    <t>389/QĐ-UBND
14/02/2008</t>
  </si>
  <si>
    <t>1522/QĐ-UBND
08/10/2010</t>
  </si>
  <si>
    <t>2633/QĐ-UBND
11/9/2015</t>
  </si>
  <si>
    <t>3592/QĐ-UBND
01/12/2015</t>
  </si>
  <si>
    <t>734/QĐ-UBND
08/4/2020</t>
  </si>
  <si>
    <t>2158/QĐ-UBND
19/7/2013</t>
  </si>
  <si>
    <t>166/QĐ-UBND
15/01/2014</t>
  </si>
  <si>
    <t>1059/QĐ-UBND
16/4/2014</t>
  </si>
  <si>
    <t>2942/QĐ-UBND
08/10/2015</t>
  </si>
  <si>
    <t>169/SXD-CCGĐXD
29/3/2019</t>
  </si>
  <si>
    <t>3448/QĐ-UB
15/11/2004</t>
  </si>
  <si>
    <t>177/QĐ-UB
20/01/2005</t>
  </si>
  <si>
    <t>1250/QĐ-UBND
12/5/2010</t>
  </si>
  <si>
    <t>2143/QĐ-UBND
18/7/2013</t>
  </si>
  <si>
    <t>1532/QĐ-UBND
28/5/2015</t>
  </si>
  <si>
    <t>2158/QĐ-UB
20/7/2004</t>
  </si>
  <si>
    <t>560/QĐ-UBND
26/02/2009</t>
  </si>
  <si>
    <t>1855/QĐ-UBND
29/6/2015</t>
  </si>
  <si>
    <t>1460/QĐ-UBND
05/6/2017</t>
  </si>
  <si>
    <t>1227/QĐ-UBND
26/5/2008</t>
  </si>
  <si>
    <t>Đã thu hồi chủ trương</t>
  </si>
  <si>
    <t>1493/QĐ-UBND
12/6/2018</t>
  </si>
  <si>
    <t>776/QĐ-UBND
10/4/2020</t>
  </si>
  <si>
    <t>4410/QĐ-UBND
28/11/2016</t>
  </si>
  <si>
    <t>Nhà chung cư</t>
  </si>
  <si>
    <t>790/QĐ-UBND
10/4/2020</t>
  </si>
  <si>
    <t>1641/TB-STNMT
07/6/2016</t>
  </si>
  <si>
    <t>1563/TB-STNMT
24/5/2017</t>
  </si>
  <si>
    <t>3351/QĐ-UBND
25/12/2012</t>
  </si>
  <si>
    <t>3982/QĐ-UBND
18/11/2014</t>
  </si>
  <si>
    <t>2991/UBND-KT
18/6/2009</t>
  </si>
  <si>
    <t>2167/QĐ-UBND
20/7/2009</t>
  </si>
  <si>
    <t>2908/QĐ-UBND
29/10/2015</t>
  </si>
  <si>
    <t>509/QĐ-UBND
28/02/2013</t>
  </si>
  <si>
    <t>2552/QĐ-UBND
14/8/2013</t>
  </si>
  <si>
    <t>2018/QĐ-UBND
15/7/2015</t>
  </si>
  <si>
    <t>1382/QĐ-UBND
22/4/2005</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</si>
</sst>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þ&quot;;\-#,##0\ &quot;þ&quot;"/>
    <numFmt numFmtId="173" formatCode="#,##0\ &quot;þ&quot;;[Red]\-#,##0\ &quot;þ&quot;"/>
    <numFmt numFmtId="174" formatCode="#,##0.00\ &quot;þ&quot;;\-#,##0.00\ &quot;þ&quot;"/>
    <numFmt numFmtId="175" formatCode="#,##0.00\ &quot;þ&quot;;[Red]\-#,##0.00\ &quot;þ&quot;"/>
    <numFmt numFmtId="176" formatCode="_-* #,##0\ &quot;þ&quot;_-;\-* #,##0\ &quot;þ&quot;_-;_-* &quot;-&quot;\ &quot;þ&quot;_-;_-@_-"/>
    <numFmt numFmtId="177" formatCode="_-* #,##0\ _þ_-;\-* #,##0\ _þ_-;_-* &quot;-&quot;\ _þ_-;_-@_-"/>
    <numFmt numFmtId="178" formatCode="_-* #,##0.00\ &quot;þ&quot;_-;\-* #,##0.00\ &quot;þ&quot;_-;_-* &quot;-&quot;??\ &quot;þ&quot;_-;_-@_-"/>
    <numFmt numFmtId="179" formatCode="_-* #,##0.00\ _þ_-;\-* #,##0.00\ _þ_-;_-* &quot;-&quot;??\ _þ_-;_-@_-"/>
    <numFmt numFmtId="180" formatCode="0.000"/>
    <numFmt numFmtId="181" formatCode="#,##0.000"/>
    <numFmt numFmtId="182" formatCode="_(* #,##0.000_);_(* \(#,##0.000\);_(* &quot;-&quot;??_);_(@_)"/>
    <numFmt numFmtId="183" formatCode="_(* #,##0.0000_);_(* \(#,##0.0000\);_(* &quot;-&quot;??_);_(@_)"/>
    <numFmt numFmtId="184" formatCode="_(* #,##0.00000_);_(* \(#,##0.00000\);_(* &quot;-&quot;??_);_(@_)"/>
    <numFmt numFmtId="185" formatCode="_(* #,##0.000000_);_(* \(#,##0.000000\);_(* &quot;-&quot;??_);_(@_)"/>
    <numFmt numFmtId="186" formatCode="#,##0.0"/>
    <numFmt numFmtId="187" formatCode="#,##0.0000"/>
    <numFmt numFmtId="188" formatCode="[$-409]dddd\,\ mmmm\ dd\,\ yyyy"/>
    <numFmt numFmtId="189" formatCode="[$-409]h:mm:ss\ AM/PM"/>
    <numFmt numFmtId="190" formatCode="0.0"/>
    <numFmt numFmtId="191" formatCode="_(* #,##0.0_);_(* \(#,##0.0\);_(* &quot;-&quot;??_);_(@_)"/>
    <numFmt numFmtId="192" formatCode="_(* #,##0_);_(* \(#,##0\);_(* &quot;-&quot;??_);_(@_)"/>
    <numFmt numFmtId="193" formatCode="0.0000000"/>
    <numFmt numFmtId="194" formatCode="0.000000"/>
    <numFmt numFmtId="195" formatCode="0.00000"/>
    <numFmt numFmtId="196" formatCode="0.0000"/>
    <numFmt numFmtId="197" formatCode="&quot;Yes&quot;;&quot;Yes&quot;;&quot;No&quot;"/>
    <numFmt numFmtId="198" formatCode="&quot;True&quot;;&quot;True&quot;;&quot;False&quot;"/>
    <numFmt numFmtId="199" formatCode="&quot;On&quot;;&quot;On&quot;;&quot;Off&quot;"/>
    <numFmt numFmtId="200" formatCode="[$€-2]\ #,##0.00_);[Red]\([$€-2]\ #,##0.00\)"/>
  </numFmts>
  <fonts count="52">
    <font>
      <sz val="10"/>
      <name val="Arial"/>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4"/>
      <name val="Times New Roman"/>
      <family val="1"/>
    </font>
    <font>
      <b/>
      <sz val="8"/>
      <name val="Tahoma"/>
      <family val="2"/>
    </font>
    <font>
      <sz val="8"/>
      <name val="Tahoma"/>
      <family val="2"/>
    </font>
    <font>
      <b/>
      <sz val="13"/>
      <name val="Times New Roman"/>
      <family val="1"/>
    </font>
    <font>
      <b/>
      <sz val="14"/>
      <name val="Times New Roman"/>
      <family val="1"/>
    </font>
    <font>
      <b/>
      <i/>
      <sz val="14"/>
      <name val="Times New Roman"/>
      <family val="1"/>
    </font>
    <font>
      <b/>
      <sz val="10"/>
      <name val="Times New Roman"/>
      <family val="1"/>
    </font>
    <font>
      <b/>
      <sz val="12"/>
      <color indexed="8"/>
      <name val="Times New Roman"/>
      <family val="1"/>
    </font>
    <font>
      <sz val="12"/>
      <name val="Times New Roman"/>
      <family val="1"/>
    </font>
    <font>
      <b/>
      <sz val="12"/>
      <name val="Times New Roman"/>
      <family val="1"/>
    </font>
    <font>
      <b/>
      <i/>
      <sz val="12"/>
      <color indexed="8"/>
      <name val="Times New Roman"/>
      <family val="1"/>
    </font>
    <font>
      <b/>
      <i/>
      <sz val="12"/>
      <name val="Times New Roman"/>
      <family val="1"/>
    </font>
    <font>
      <sz val="13"/>
      <name val="Times New Roman"/>
      <family val="1"/>
    </font>
    <font>
      <sz val="10"/>
      <name val="Times New Roman"/>
      <family val="1"/>
    </font>
    <font>
      <sz val="11"/>
      <name val="Times New Roman"/>
      <family val="1"/>
    </font>
    <font>
      <b/>
      <sz val="10"/>
      <color indexed="8"/>
      <name val="Times New Roman"/>
      <family val="1"/>
    </font>
    <font>
      <sz val="9"/>
      <name val="Times New Roman"/>
      <family val="1"/>
    </font>
    <font>
      <b/>
      <vertAlign val="superscript"/>
      <sz val="10"/>
      <color indexed="8"/>
      <name val="Times New Roman"/>
      <family val="1"/>
    </font>
    <font>
      <vertAlign val="superscript"/>
      <sz val="10"/>
      <color indexed="8"/>
      <name val="Times New Roman"/>
      <family val="1"/>
    </font>
    <font>
      <sz val="10"/>
      <color indexed="8"/>
      <name val="Times New Roman"/>
      <family val="1"/>
    </font>
    <font>
      <b/>
      <vertAlign val="superscript"/>
      <sz val="10"/>
      <name val="Times New Roman"/>
      <family val="1"/>
    </font>
    <font>
      <u val="single"/>
      <sz val="10"/>
      <color indexed="12"/>
      <name val="Times New Roman"/>
      <family val="1"/>
    </font>
    <font>
      <sz val="12"/>
      <color indexed="10"/>
      <name val="Times New Roman"/>
      <family val="1"/>
    </font>
    <font>
      <sz val="10"/>
      <color indexed="10"/>
      <name val="Times New Roman"/>
      <family val="1"/>
    </font>
    <font>
      <sz val="10"/>
      <color indexed="8"/>
      <name val="Calibri"/>
      <family val="2"/>
    </font>
    <font>
      <sz val="9"/>
      <color indexed="63"/>
      <name val="Calibri"/>
      <family val="2"/>
    </font>
    <font>
      <sz val="14"/>
      <color indexed="63"/>
      <name val="Calibri"/>
      <family val="2"/>
    </font>
    <font>
      <sz val="12"/>
      <color rgb="FFFF0000"/>
      <name val="Times New Roman"/>
      <family val="1"/>
    </font>
    <font>
      <sz val="10"/>
      <color theme="1"/>
      <name val="Times New Roman"/>
      <family val="1"/>
    </font>
    <font>
      <b/>
      <sz val="10"/>
      <color theme="1"/>
      <name val="Times New Roman"/>
      <family val="1"/>
    </font>
    <font>
      <sz val="10"/>
      <color rgb="FFFF0000"/>
      <name val="Times New Roman"/>
      <family val="1"/>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C00000"/>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rgb="FFFFC00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426">
    <xf numFmtId="0" fontId="0" fillId="0" borderId="0" xfId="0" applyAlignment="1">
      <alignment/>
    </xf>
    <xf numFmtId="0" fontId="0" fillId="24" borderId="0" xfId="0" applyFont="1" applyFill="1" applyAlignment="1">
      <alignment/>
    </xf>
    <xf numFmtId="0" fontId="20" fillId="24" borderId="10" xfId="0" applyFont="1" applyFill="1" applyBorder="1" applyAlignment="1">
      <alignment horizontal="left" vertical="top" wrapText="1"/>
    </xf>
    <xf numFmtId="0" fontId="20" fillId="24" borderId="10" xfId="0" applyFont="1" applyFill="1" applyBorder="1" applyAlignment="1" quotePrefix="1">
      <alignment horizontal="left" vertical="top" wrapText="1"/>
    </xf>
    <xf numFmtId="0" fontId="23" fillId="24" borderId="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0" fillId="24" borderId="0" xfId="0" applyFont="1" applyFill="1" applyAlignment="1">
      <alignment horizontal="center" vertical="center"/>
    </xf>
    <xf numFmtId="0" fontId="25" fillId="24" borderId="10" xfId="0" applyFont="1" applyFill="1" applyBorder="1" applyAlignment="1">
      <alignment horizontal="center" vertical="center" wrapText="1"/>
    </xf>
    <xf numFmtId="0" fontId="25" fillId="24" borderId="10" xfId="0" applyFont="1" applyFill="1" applyBorder="1" applyAlignment="1">
      <alignment horizontal="center" vertical="top" wrapText="1"/>
    </xf>
    <xf numFmtId="0" fontId="0" fillId="24" borderId="0" xfId="0" applyFont="1" applyFill="1" applyAlignment="1">
      <alignment horizontal="center"/>
    </xf>
    <xf numFmtId="0" fontId="0" fillId="25" borderId="0" xfId="0" applyFont="1" applyFill="1" applyAlignment="1">
      <alignment/>
    </xf>
    <xf numFmtId="0" fontId="26" fillId="24" borderId="0" xfId="0" applyFont="1" applyFill="1" applyBorder="1" applyAlignment="1">
      <alignment horizontal="center" vertical="center" wrapText="1"/>
    </xf>
    <xf numFmtId="0" fontId="0" fillId="24" borderId="0" xfId="0" applyFont="1" applyFill="1" applyBorder="1" applyAlignment="1">
      <alignment/>
    </xf>
    <xf numFmtId="0" fontId="0" fillId="24" borderId="0" xfId="0" applyFont="1" applyFill="1" applyAlignment="1">
      <alignment horizontal="left" vertical="top"/>
    </xf>
    <xf numFmtId="0" fontId="0" fillId="24" borderId="0" xfId="0" applyFont="1" applyFill="1" applyAlignment="1">
      <alignment horizontal="left"/>
    </xf>
    <xf numFmtId="0" fontId="20" fillId="24" borderId="10" xfId="0" applyFont="1" applyFill="1" applyBorder="1" applyAlignment="1" quotePrefix="1">
      <alignment horizontal="center" vertical="top"/>
    </xf>
    <xf numFmtId="0" fontId="20" fillId="24" borderId="10" xfId="0" applyFont="1" applyFill="1" applyBorder="1" applyAlignment="1">
      <alignment horizontal="center" vertical="top" wrapText="1"/>
    </xf>
    <xf numFmtId="0" fontId="20" fillId="24" borderId="10" xfId="0" applyNumberFormat="1" applyFont="1" applyFill="1" applyBorder="1" applyAlignment="1">
      <alignment horizontal="center" vertical="top" wrapText="1"/>
    </xf>
    <xf numFmtId="2" fontId="20" fillId="24" borderId="10" xfId="0" applyNumberFormat="1" applyFont="1" applyFill="1" applyBorder="1" applyAlignment="1">
      <alignment horizontal="center" vertical="top" wrapText="1"/>
    </xf>
    <xf numFmtId="0" fontId="20" fillId="26" borderId="10" xfId="0" applyFont="1" applyFill="1" applyBorder="1" applyAlignment="1" quotePrefix="1">
      <alignment horizontal="center" vertical="top"/>
    </xf>
    <xf numFmtId="0" fontId="20" fillId="26" borderId="10" xfId="0" applyFont="1" applyFill="1" applyBorder="1" applyAlignment="1">
      <alignment horizontal="left" vertical="top" wrapText="1"/>
    </xf>
    <xf numFmtId="0" fontId="20" fillId="26" borderId="10" xfId="0" applyFont="1" applyFill="1" applyBorder="1" applyAlignment="1">
      <alignment horizontal="center" vertical="top" wrapText="1"/>
    </xf>
    <xf numFmtId="0" fontId="20" fillId="26" borderId="10" xfId="0" applyNumberFormat="1" applyFont="1" applyFill="1" applyBorder="1" applyAlignment="1">
      <alignment horizontal="center" vertical="top" wrapText="1"/>
    </xf>
    <xf numFmtId="0" fontId="20" fillId="26" borderId="10" xfId="0" applyFont="1" applyFill="1" applyBorder="1" applyAlignment="1" quotePrefix="1">
      <alignment horizontal="left" vertical="top" wrapText="1"/>
    </xf>
    <xf numFmtId="0" fontId="20" fillId="27" borderId="10" xfId="0" applyFont="1" applyFill="1" applyBorder="1" applyAlignment="1">
      <alignment horizontal="left" vertical="top" wrapText="1"/>
    </xf>
    <xf numFmtId="0" fontId="20" fillId="27" borderId="10" xfId="0" applyFont="1" applyFill="1" applyBorder="1" applyAlignment="1">
      <alignment horizontal="center" vertical="top" wrapText="1"/>
    </xf>
    <xf numFmtId="0" fontId="20" fillId="25" borderId="10" xfId="0" applyFont="1" applyFill="1" applyBorder="1" applyAlignment="1">
      <alignment horizontal="left" vertical="top" wrapText="1"/>
    </xf>
    <xf numFmtId="0" fontId="20" fillId="25" borderId="10" xfId="0" applyFont="1" applyFill="1" applyBorder="1" applyAlignment="1">
      <alignment horizontal="center" vertical="top" wrapText="1"/>
    </xf>
    <xf numFmtId="2" fontId="20" fillId="25" borderId="10" xfId="0" applyNumberFormat="1" applyFont="1" applyFill="1" applyBorder="1" applyAlignment="1">
      <alignment horizontal="center" vertical="top" wrapText="1"/>
    </xf>
    <xf numFmtId="0" fontId="20" fillId="25" borderId="10" xfId="0" applyFont="1" applyFill="1" applyBorder="1" applyAlignment="1">
      <alignment horizontal="left" vertical="top"/>
    </xf>
    <xf numFmtId="0" fontId="20" fillId="28" borderId="10" xfId="0" applyFont="1" applyFill="1" applyBorder="1" applyAlignment="1">
      <alignment horizontal="left" vertical="top" wrapText="1"/>
    </xf>
    <xf numFmtId="0" fontId="20" fillId="28" borderId="10" xfId="0" applyFont="1" applyFill="1" applyBorder="1" applyAlignment="1">
      <alignment horizontal="center" vertical="top" wrapText="1"/>
    </xf>
    <xf numFmtId="0" fontId="20" fillId="28" borderId="10" xfId="0" applyNumberFormat="1" applyFont="1" applyFill="1" applyBorder="1" applyAlignment="1">
      <alignment horizontal="center" vertical="top" wrapText="1"/>
    </xf>
    <xf numFmtId="0" fontId="20" fillId="29" borderId="10" xfId="0" applyFont="1" applyFill="1" applyBorder="1" applyAlignment="1">
      <alignment horizontal="left" vertical="top" wrapText="1"/>
    </xf>
    <xf numFmtId="0" fontId="20" fillId="29" borderId="10" xfId="0" applyFont="1" applyFill="1" applyBorder="1" applyAlignment="1">
      <alignment horizontal="center" vertical="top" wrapText="1"/>
    </xf>
    <xf numFmtId="0" fontId="20" fillId="30" borderId="10" xfId="0" applyFont="1" applyFill="1" applyBorder="1" applyAlignment="1">
      <alignment horizontal="left" vertical="top" wrapText="1"/>
    </xf>
    <xf numFmtId="0" fontId="20" fillId="30" borderId="10" xfId="0" applyFont="1" applyFill="1" applyBorder="1" applyAlignment="1">
      <alignment horizontal="center" vertical="top" wrapText="1"/>
    </xf>
    <xf numFmtId="0" fontId="20" fillId="31" borderId="10" xfId="0" applyFont="1" applyFill="1" applyBorder="1" applyAlignment="1">
      <alignment horizontal="left" vertical="top" wrapText="1"/>
    </xf>
    <xf numFmtId="0" fontId="20" fillId="31" borderId="10" xfId="0" applyFont="1" applyFill="1" applyBorder="1" applyAlignment="1">
      <alignment horizontal="center" vertical="top" wrapText="1"/>
    </xf>
    <xf numFmtId="0" fontId="27" fillId="24" borderId="10" xfId="0" applyFont="1" applyFill="1" applyBorder="1" applyAlignment="1">
      <alignment horizontal="center" vertical="center" wrapText="1"/>
    </xf>
    <xf numFmtId="0" fontId="31" fillId="24" borderId="10" xfId="0" applyFont="1" applyFill="1" applyBorder="1" applyAlignment="1">
      <alignment horizontal="center" vertical="center" wrapText="1"/>
    </xf>
    <xf numFmtId="0" fontId="31" fillId="24" borderId="10" xfId="0" applyFont="1" applyFill="1" applyBorder="1" applyAlignment="1">
      <alignment horizontal="center" vertical="top" wrapText="1"/>
    </xf>
    <xf numFmtId="0" fontId="28" fillId="24" borderId="0" xfId="0" applyFont="1" applyFill="1" applyAlignment="1">
      <alignment horizontal="center"/>
    </xf>
    <xf numFmtId="0" fontId="28" fillId="24" borderId="0" xfId="0" applyFont="1" applyFill="1" applyAlignment="1">
      <alignment/>
    </xf>
    <xf numFmtId="0" fontId="28" fillId="24" borderId="0" xfId="0" applyFont="1" applyFill="1" applyAlignment="1">
      <alignment horizontal="center" wrapText="1"/>
    </xf>
    <xf numFmtId="0" fontId="28" fillId="24" borderId="10" xfId="0" applyFont="1" applyFill="1" applyBorder="1" applyAlignment="1">
      <alignment horizontal="left" vertical="top" wrapText="1"/>
    </xf>
    <xf numFmtId="0" fontId="28" fillId="24" borderId="10" xfId="0" applyFont="1" applyFill="1" applyBorder="1" applyAlignment="1">
      <alignment horizontal="center" vertical="top" wrapText="1"/>
    </xf>
    <xf numFmtId="0" fontId="28" fillId="24" borderId="0" xfId="0" applyFont="1" applyFill="1" applyAlignment="1">
      <alignment horizontal="center" vertical="center"/>
    </xf>
    <xf numFmtId="0" fontId="28" fillId="24" borderId="0" xfId="0" applyFont="1" applyFill="1" applyAlignment="1">
      <alignment horizontal="left" vertical="top"/>
    </xf>
    <xf numFmtId="0" fontId="28" fillId="24" borderId="0" xfId="0" applyFont="1" applyFill="1" applyAlignment="1">
      <alignment horizontal="left"/>
    </xf>
    <xf numFmtId="0" fontId="29" fillId="24" borderId="10" xfId="0" applyFont="1" applyFill="1" applyBorder="1" applyAlignment="1">
      <alignment horizontal="left" vertical="center" wrapText="1"/>
    </xf>
    <xf numFmtId="0" fontId="28" fillId="24" borderId="10" xfId="0" applyFont="1" applyFill="1" applyBorder="1" applyAlignment="1">
      <alignment horizontal="center" wrapText="1"/>
    </xf>
    <xf numFmtId="0" fontId="28" fillId="24" borderId="0" xfId="0" applyFont="1" applyFill="1" applyAlignment="1">
      <alignment vertical="top"/>
    </xf>
    <xf numFmtId="0" fontId="20" fillId="24" borderId="10" xfId="0" applyFont="1" applyFill="1" applyBorder="1" applyAlignment="1">
      <alignment vertical="top" wrapText="1"/>
    </xf>
    <xf numFmtId="0" fontId="0" fillId="24" borderId="10" xfId="0" applyFont="1" applyFill="1" applyBorder="1" applyAlignment="1">
      <alignment/>
    </xf>
    <xf numFmtId="0" fontId="32" fillId="24" borderId="10" xfId="0" applyFont="1" applyFill="1" applyBorder="1" applyAlignment="1">
      <alignment wrapText="1"/>
    </xf>
    <xf numFmtId="0" fontId="32" fillId="24" borderId="10" xfId="0" applyFont="1" applyFill="1" applyBorder="1" applyAlignment="1" quotePrefix="1">
      <alignment/>
    </xf>
    <xf numFmtId="0" fontId="0" fillId="24" borderId="11" xfId="0" applyFont="1" applyFill="1" applyBorder="1" applyAlignment="1">
      <alignment/>
    </xf>
    <xf numFmtId="0" fontId="28" fillId="24" borderId="10" xfId="0" applyFont="1" applyFill="1" applyBorder="1" applyAlignment="1">
      <alignment horizontal="center" vertical="center" wrapText="1"/>
    </xf>
    <xf numFmtId="0" fontId="0" fillId="24" borderId="12" xfId="0" applyFont="1" applyFill="1" applyBorder="1" applyAlignment="1">
      <alignment/>
    </xf>
    <xf numFmtId="0" fontId="28" fillId="24" borderId="10" xfId="0" applyFont="1" applyFill="1" applyBorder="1" applyAlignment="1" quotePrefix="1">
      <alignment vertical="top" wrapText="1"/>
    </xf>
    <xf numFmtId="14" fontId="32" fillId="24" borderId="10" xfId="0" applyNumberFormat="1" applyFont="1" applyFill="1" applyBorder="1" applyAlignment="1" quotePrefix="1">
      <alignment wrapText="1"/>
    </xf>
    <xf numFmtId="0" fontId="20" fillId="24" borderId="10" xfId="0" applyFont="1" applyFill="1" applyBorder="1" applyAlignment="1">
      <alignment/>
    </xf>
    <xf numFmtId="0" fontId="28" fillId="24" borderId="10" xfId="0" applyFont="1" applyFill="1" applyBorder="1" applyAlignment="1" quotePrefix="1">
      <alignment horizontal="center" vertical="center" wrapText="1"/>
    </xf>
    <xf numFmtId="0" fontId="28" fillId="24" borderId="10" xfId="0" applyFont="1" applyFill="1" applyBorder="1" applyAlignment="1">
      <alignment vertical="top" wrapText="1"/>
    </xf>
    <xf numFmtId="0" fontId="33" fillId="24" borderId="10" xfId="0" applyFont="1" applyFill="1" applyBorder="1" applyAlignment="1">
      <alignment/>
    </xf>
    <xf numFmtId="0" fontId="32" fillId="24" borderId="10" xfId="0" applyFont="1" applyFill="1" applyBorder="1" applyAlignment="1">
      <alignment horizontal="center" vertical="center" wrapText="1"/>
    </xf>
    <xf numFmtId="0" fontId="33" fillId="24" borderId="10" xfId="0" applyFont="1" applyFill="1" applyBorder="1" applyAlignment="1">
      <alignment wrapText="1"/>
    </xf>
    <xf numFmtId="0" fontId="33" fillId="24" borderId="10" xfId="0" applyFont="1" applyFill="1" applyBorder="1" applyAlignment="1" quotePrefix="1">
      <alignment/>
    </xf>
    <xf numFmtId="0" fontId="33" fillId="24" borderId="10" xfId="0" applyFont="1" applyFill="1" applyBorder="1" applyAlignment="1" quotePrefix="1">
      <alignment vertical="top" wrapText="1"/>
    </xf>
    <xf numFmtId="0" fontId="33" fillId="24" borderId="10" xfId="0" applyFont="1" applyFill="1" applyBorder="1" applyAlignment="1" quotePrefix="1">
      <alignment wrapText="1"/>
    </xf>
    <xf numFmtId="0" fontId="34" fillId="24" borderId="0" xfId="0" applyFont="1" applyFill="1" applyAlignment="1">
      <alignment/>
    </xf>
    <xf numFmtId="0" fontId="0" fillId="24" borderId="10" xfId="0" applyFont="1" applyFill="1" applyBorder="1" applyAlignment="1">
      <alignment wrapText="1"/>
    </xf>
    <xf numFmtId="0" fontId="0" fillId="24" borderId="10" xfId="0" applyFont="1" applyFill="1" applyBorder="1" applyAlignment="1" quotePrefix="1">
      <alignment/>
    </xf>
    <xf numFmtId="0" fontId="28" fillId="24" borderId="10" xfId="0" applyFont="1" applyFill="1" applyBorder="1" applyAlignment="1">
      <alignment vertical="top"/>
    </xf>
    <xf numFmtId="0" fontId="0" fillId="24" borderId="10" xfId="0" applyFont="1" applyFill="1" applyBorder="1" applyAlignment="1" quotePrefix="1">
      <alignment wrapText="1"/>
    </xf>
    <xf numFmtId="0" fontId="28" fillId="24" borderId="13" xfId="0" applyFont="1" applyFill="1" applyBorder="1" applyAlignment="1">
      <alignment horizontal="center" vertical="top" wrapText="1"/>
    </xf>
    <xf numFmtId="0" fontId="28" fillId="24" borderId="10" xfId="0" applyFont="1" applyFill="1" applyBorder="1" applyAlignment="1">
      <alignment/>
    </xf>
    <xf numFmtId="0" fontId="28" fillId="24" borderId="10" xfId="0" applyFont="1" applyFill="1" applyBorder="1" applyAlignment="1">
      <alignment horizontal="center"/>
    </xf>
    <xf numFmtId="0" fontId="28" fillId="24" borderId="14" xfId="0" applyFont="1" applyFill="1" applyBorder="1" applyAlignment="1">
      <alignment horizontal="center" vertical="top" wrapText="1"/>
    </xf>
    <xf numFmtId="14" fontId="28" fillId="24" borderId="10" xfId="0" applyNumberFormat="1" applyFont="1" applyFill="1" applyBorder="1" applyAlignment="1">
      <alignment/>
    </xf>
    <xf numFmtId="0" fontId="28" fillId="24" borderId="14" xfId="0" applyFont="1" applyFill="1" applyBorder="1" applyAlignment="1">
      <alignment/>
    </xf>
    <xf numFmtId="0" fontId="28" fillId="24" borderId="14" xfId="0" applyFont="1" applyFill="1" applyBorder="1" applyAlignment="1">
      <alignment horizontal="center"/>
    </xf>
    <xf numFmtId="0" fontId="28" fillId="24" borderId="11" xfId="0" applyFont="1" applyFill="1" applyBorder="1" applyAlignment="1">
      <alignment horizontal="center"/>
    </xf>
    <xf numFmtId="0" fontId="27" fillId="24" borderId="12" xfId="0" applyFont="1" applyFill="1" applyBorder="1" applyAlignment="1">
      <alignment horizontal="center" vertical="center" wrapText="1"/>
    </xf>
    <xf numFmtId="0" fontId="31" fillId="24" borderId="11" xfId="0" applyFont="1" applyFill="1" applyBorder="1" applyAlignment="1">
      <alignment horizontal="center" vertical="center" wrapText="1"/>
    </xf>
    <xf numFmtId="0" fontId="20" fillId="24" borderId="11" xfId="0" applyFont="1" applyFill="1" applyBorder="1" applyAlignment="1">
      <alignment/>
    </xf>
    <xf numFmtId="0" fontId="33" fillId="24" borderId="11" xfId="0" applyFont="1" applyFill="1" applyBorder="1" applyAlignment="1">
      <alignment/>
    </xf>
    <xf numFmtId="0" fontId="28" fillId="24" borderId="11" xfId="0" applyFont="1" applyFill="1" applyBorder="1" applyAlignment="1">
      <alignment/>
    </xf>
    <xf numFmtId="0" fontId="28" fillId="24" borderId="15" xfId="0" applyFont="1" applyFill="1" applyBorder="1" applyAlignment="1">
      <alignment/>
    </xf>
    <xf numFmtId="0" fontId="28" fillId="24" borderId="12" xfId="0" applyFont="1" applyFill="1" applyBorder="1" applyAlignment="1">
      <alignment/>
    </xf>
    <xf numFmtId="0" fontId="28" fillId="24" borderId="16" xfId="0" applyFont="1" applyFill="1" applyBorder="1" applyAlignment="1">
      <alignment/>
    </xf>
    <xf numFmtId="0" fontId="27" fillId="24" borderId="10" xfId="0" applyFont="1" applyFill="1" applyBorder="1" applyAlignment="1">
      <alignment horizontal="center" vertical="center" wrapText="1"/>
    </xf>
    <xf numFmtId="0" fontId="30" fillId="24" borderId="0" xfId="0" applyFont="1" applyFill="1" applyBorder="1" applyAlignment="1">
      <alignment vertical="center" wrapText="1"/>
    </xf>
    <xf numFmtId="0" fontId="29" fillId="24" borderId="0" xfId="0" applyFont="1" applyFill="1" applyAlignment="1">
      <alignment vertical="center"/>
    </xf>
    <xf numFmtId="0" fontId="29" fillId="24" borderId="10" xfId="0" applyFont="1" applyFill="1" applyBorder="1" applyAlignment="1">
      <alignment horizontal="center" vertical="center" wrapText="1"/>
    </xf>
    <xf numFmtId="0" fontId="27" fillId="24" borderId="10" xfId="0" applyFont="1" applyFill="1" applyBorder="1" applyAlignment="1">
      <alignment vertical="center" wrapText="1"/>
    </xf>
    <xf numFmtId="0" fontId="31" fillId="24" borderId="10" xfId="0" applyFont="1" applyFill="1" applyBorder="1" applyAlignment="1">
      <alignment horizontal="center" vertical="center"/>
    </xf>
    <xf numFmtId="0" fontId="28" fillId="24" borderId="10" xfId="0" applyFont="1" applyFill="1" applyBorder="1" applyAlignment="1">
      <alignment horizontal="left" wrapText="1"/>
    </xf>
    <xf numFmtId="0" fontId="28" fillId="24" borderId="10" xfId="0" applyNumberFormat="1" applyFont="1" applyFill="1" applyBorder="1" applyAlignment="1">
      <alignment horizontal="center" wrapText="1"/>
    </xf>
    <xf numFmtId="0" fontId="28" fillId="24" borderId="10" xfId="0" applyFont="1" applyFill="1" applyBorder="1" applyAlignment="1" quotePrefix="1">
      <alignment horizontal="center" vertical="top"/>
    </xf>
    <xf numFmtId="0" fontId="28" fillId="24" borderId="10" xfId="0" applyNumberFormat="1" applyFont="1" applyFill="1" applyBorder="1" applyAlignment="1">
      <alignment horizontal="center" vertical="top" wrapText="1"/>
    </xf>
    <xf numFmtId="0" fontId="28" fillId="24" borderId="10" xfId="0" applyFont="1" applyFill="1" applyBorder="1" applyAlignment="1" quotePrefix="1">
      <alignment horizontal="left" vertical="top" wrapText="1"/>
    </xf>
    <xf numFmtId="2" fontId="28" fillId="24" borderId="10" xfId="0" applyNumberFormat="1" applyFont="1" applyFill="1" applyBorder="1" applyAlignment="1">
      <alignment horizontal="center" vertical="top" wrapText="1"/>
    </xf>
    <xf numFmtId="0" fontId="20" fillId="24" borderId="14" xfId="0" applyFont="1" applyFill="1" applyBorder="1" applyAlignment="1">
      <alignment horizontal="center" vertical="top" wrapText="1"/>
    </xf>
    <xf numFmtId="0" fontId="20" fillId="24" borderId="13" xfId="0" applyFont="1" applyFill="1" applyBorder="1" applyAlignment="1">
      <alignment horizontal="center" vertical="top" wrapText="1"/>
    </xf>
    <xf numFmtId="0" fontId="28" fillId="24" borderId="10" xfId="0" applyFont="1" applyFill="1" applyBorder="1" applyAlignment="1">
      <alignment horizontal="left" vertical="top"/>
    </xf>
    <xf numFmtId="0" fontId="28" fillId="24" borderId="13" xfId="0" applyFont="1" applyFill="1" applyBorder="1" applyAlignment="1">
      <alignment horizontal="left" vertical="top" wrapText="1"/>
    </xf>
    <xf numFmtId="0" fontId="28" fillId="24" borderId="14" xfId="0" applyFont="1" applyFill="1" applyBorder="1" applyAlignment="1">
      <alignment horizontal="left" vertical="top" wrapText="1"/>
    </xf>
    <xf numFmtId="0" fontId="28" fillId="24" borderId="13" xfId="0" applyFont="1" applyFill="1" applyBorder="1" applyAlignment="1" quotePrefix="1">
      <alignment horizontal="center" vertical="top"/>
    </xf>
    <xf numFmtId="0" fontId="28" fillId="24" borderId="14" xfId="0" applyFont="1" applyFill="1" applyBorder="1" applyAlignment="1" quotePrefix="1">
      <alignment horizontal="center" vertical="top"/>
    </xf>
    <xf numFmtId="0" fontId="28" fillId="24" borderId="11" xfId="0" applyFont="1" applyFill="1" applyBorder="1" applyAlignment="1">
      <alignment horizontal="left" vertical="top" wrapText="1"/>
    </xf>
    <xf numFmtId="0" fontId="20" fillId="24" borderId="12" xfId="0" applyFont="1" applyFill="1" applyBorder="1" applyAlignment="1">
      <alignment/>
    </xf>
    <xf numFmtId="14" fontId="28" fillId="24" borderId="10" xfId="0" applyNumberFormat="1" applyFont="1" applyFill="1" applyBorder="1" applyAlignment="1">
      <alignment horizontal="center"/>
    </xf>
    <xf numFmtId="0" fontId="28" fillId="24" borderId="11" xfId="0" applyFont="1" applyFill="1" applyBorder="1" applyAlignment="1">
      <alignment horizontal="center" wrapText="1"/>
    </xf>
    <xf numFmtId="0" fontId="32" fillId="24" borderId="11" xfId="0" applyFont="1" applyFill="1" applyBorder="1" applyAlignment="1">
      <alignment wrapText="1"/>
    </xf>
    <xf numFmtId="0" fontId="34" fillId="24" borderId="11" xfId="0" applyFont="1" applyFill="1" applyBorder="1" applyAlignment="1">
      <alignment wrapText="1"/>
    </xf>
    <xf numFmtId="0" fontId="0" fillId="24" borderId="11" xfId="0" applyFont="1" applyFill="1" applyBorder="1" applyAlignment="1">
      <alignment wrapText="1"/>
    </xf>
    <xf numFmtId="0" fontId="34" fillId="24" borderId="17" xfId="0" applyFont="1" applyFill="1" applyBorder="1" applyAlignment="1">
      <alignment wrapText="1"/>
    </xf>
    <xf numFmtId="0" fontId="31" fillId="24" borderId="12" xfId="0" applyFont="1" applyFill="1" applyBorder="1" applyAlignment="1">
      <alignment horizontal="center" vertical="center" wrapText="1"/>
    </xf>
    <xf numFmtId="0" fontId="33" fillId="24" borderId="12" xfId="0" applyFont="1" applyFill="1" applyBorder="1" applyAlignment="1">
      <alignment/>
    </xf>
    <xf numFmtId="0" fontId="29" fillId="24" borderId="10" xfId="0" applyFont="1" applyFill="1" applyBorder="1" applyAlignment="1">
      <alignment horizontal="center" vertical="center"/>
    </xf>
    <xf numFmtId="0" fontId="28" fillId="24" borderId="10" xfId="0" applyFont="1" applyFill="1" applyBorder="1" applyAlignment="1">
      <alignment horizontal="left" vertical="top" wrapText="1"/>
    </xf>
    <xf numFmtId="0" fontId="28" fillId="24" borderId="10" xfId="0" applyFont="1" applyFill="1" applyBorder="1" applyAlignment="1">
      <alignment/>
    </xf>
    <xf numFmtId="0" fontId="28" fillId="24" borderId="13" xfId="0" applyFont="1" applyFill="1" applyBorder="1" applyAlignment="1">
      <alignment/>
    </xf>
    <xf numFmtId="0" fontId="28" fillId="24" borderId="0" xfId="0" applyFont="1" applyFill="1" applyBorder="1" applyAlignment="1">
      <alignment horizontal="center" vertical="center"/>
    </xf>
    <xf numFmtId="0" fontId="28" fillId="24" borderId="0" xfId="0" applyFont="1" applyFill="1" applyBorder="1" applyAlignment="1">
      <alignment horizontal="left" vertical="top"/>
    </xf>
    <xf numFmtId="0" fontId="28" fillId="24" borderId="0" xfId="0" applyFont="1" applyFill="1" applyBorder="1" applyAlignment="1">
      <alignment horizontal="left"/>
    </xf>
    <xf numFmtId="0" fontId="28" fillId="24" borderId="0" xfId="0" applyFont="1" applyFill="1" applyBorder="1" applyAlignment="1">
      <alignment horizontal="center"/>
    </xf>
    <xf numFmtId="0" fontId="28" fillId="24" borderId="0" xfId="0" applyFont="1" applyFill="1" applyBorder="1" applyAlignment="1">
      <alignment/>
    </xf>
    <xf numFmtId="0" fontId="34" fillId="24" borderId="10" xfId="0" applyFont="1" applyFill="1" applyBorder="1" applyAlignment="1">
      <alignment/>
    </xf>
    <xf numFmtId="0" fontId="47" fillId="24" borderId="10" xfId="0" applyFont="1" applyFill="1" applyBorder="1" applyAlignment="1">
      <alignment wrapText="1"/>
    </xf>
    <xf numFmtId="0" fontId="28" fillId="24" borderId="10" xfId="0" applyFont="1" applyFill="1" applyBorder="1" applyAlignment="1">
      <alignment wrapText="1"/>
    </xf>
    <xf numFmtId="0" fontId="47" fillId="24" borderId="10" xfId="0" applyFont="1" applyFill="1" applyBorder="1" applyAlignment="1">
      <alignment/>
    </xf>
    <xf numFmtId="0" fontId="33" fillId="24" borderId="10" xfId="0" applyFont="1" applyFill="1" applyBorder="1" applyAlignment="1">
      <alignment vertical="center"/>
    </xf>
    <xf numFmtId="0" fontId="33" fillId="24" borderId="10" xfId="0" applyFont="1" applyFill="1" applyBorder="1" applyAlignment="1">
      <alignment vertical="center" wrapText="1"/>
    </xf>
    <xf numFmtId="0" fontId="33" fillId="24" borderId="10" xfId="0" applyFont="1" applyFill="1" applyBorder="1" applyAlignment="1" quotePrefix="1">
      <alignment vertical="center" wrapText="1"/>
    </xf>
    <xf numFmtId="0" fontId="33" fillId="0" borderId="0" xfId="0" applyFont="1" applyAlignment="1">
      <alignment vertical="center"/>
    </xf>
    <xf numFmtId="0" fontId="35" fillId="24" borderId="10" xfId="0" applyFont="1" applyFill="1" applyBorder="1" applyAlignment="1">
      <alignment vertical="center" wrapText="1"/>
    </xf>
    <xf numFmtId="0" fontId="33" fillId="24" borderId="10" xfId="0" applyFont="1" applyFill="1" applyBorder="1" applyAlignment="1">
      <alignment horizontal="left" vertical="center" wrapText="1"/>
    </xf>
    <xf numFmtId="0" fontId="33" fillId="24" borderId="10" xfId="0" applyFont="1" applyFill="1" applyBorder="1" applyAlignment="1" quotePrefix="1">
      <alignment horizontal="center" vertical="center"/>
    </xf>
    <xf numFmtId="2" fontId="33" fillId="24" borderId="10" xfId="0" applyNumberFormat="1" applyFont="1" applyFill="1" applyBorder="1" applyAlignment="1">
      <alignment horizontal="center" vertical="center" wrapText="1"/>
    </xf>
    <xf numFmtId="0" fontId="33" fillId="0" borderId="10" xfId="0" applyFont="1" applyBorder="1" applyAlignment="1">
      <alignment vertical="center"/>
    </xf>
    <xf numFmtId="0" fontId="26" fillId="0" borderId="10" xfId="0" applyFont="1" applyBorder="1" applyAlignment="1">
      <alignment vertical="center"/>
    </xf>
    <xf numFmtId="0" fontId="29" fillId="0" borderId="10" xfId="0" applyFont="1" applyBorder="1" applyAlignment="1">
      <alignment vertical="center"/>
    </xf>
    <xf numFmtId="4" fontId="26" fillId="0" borderId="10" xfId="0" applyNumberFormat="1" applyFont="1" applyBorder="1" applyAlignment="1">
      <alignment vertical="center"/>
    </xf>
    <xf numFmtId="3" fontId="26" fillId="0" borderId="10" xfId="0" applyNumberFormat="1" applyFont="1" applyBorder="1" applyAlignment="1">
      <alignment vertical="center"/>
    </xf>
    <xf numFmtId="3" fontId="33" fillId="24" borderId="10" xfId="0" applyNumberFormat="1" applyFont="1" applyFill="1" applyBorder="1" applyAlignment="1">
      <alignment horizontal="right" vertical="center" wrapText="1"/>
    </xf>
    <xf numFmtId="3" fontId="33" fillId="24" borderId="10" xfId="0" applyNumberFormat="1" applyFont="1" applyFill="1" applyBorder="1" applyAlignment="1">
      <alignment horizontal="right" vertical="center"/>
    </xf>
    <xf numFmtId="0" fontId="28" fillId="24" borderId="10" xfId="0" applyFont="1" applyFill="1" applyBorder="1" applyAlignment="1">
      <alignment horizontal="center" vertical="top" wrapText="1"/>
    </xf>
    <xf numFmtId="0" fontId="28" fillId="24" borderId="0" xfId="0" applyFont="1" applyFill="1" applyBorder="1" applyAlignment="1">
      <alignment horizontal="center" wrapText="1"/>
    </xf>
    <xf numFmtId="0" fontId="28" fillId="24" borderId="0" xfId="0" applyFont="1" applyFill="1" applyBorder="1" applyAlignment="1">
      <alignment horizontal="center" vertical="top" wrapText="1"/>
    </xf>
    <xf numFmtId="0" fontId="20" fillId="24" borderId="11" xfId="0" applyFont="1" applyFill="1" applyBorder="1" applyAlignment="1">
      <alignment horizontal="center" vertical="top" wrapText="1"/>
    </xf>
    <xf numFmtId="0" fontId="20" fillId="24" borderId="15" xfId="0" applyFont="1" applyFill="1" applyBorder="1" applyAlignment="1">
      <alignment horizontal="center" vertical="top" wrapText="1"/>
    </xf>
    <xf numFmtId="0" fontId="20" fillId="24" borderId="0" xfId="0" applyFont="1" applyFill="1" applyBorder="1" applyAlignment="1">
      <alignment horizontal="center" vertical="top" wrapText="1"/>
    </xf>
    <xf numFmtId="0" fontId="33" fillId="24" borderId="10" xfId="0" applyFont="1" applyFill="1" applyBorder="1" applyAlignment="1">
      <alignment horizontal="center" vertical="center"/>
    </xf>
    <xf numFmtId="0" fontId="48" fillId="0" borderId="10" xfId="0" applyFont="1" applyBorder="1" applyAlignment="1">
      <alignment vertical="center" wrapText="1"/>
    </xf>
    <xf numFmtId="186" fontId="48" fillId="0" borderId="10" xfId="0" applyNumberFormat="1" applyFont="1" applyBorder="1" applyAlignment="1">
      <alignment vertical="center"/>
    </xf>
    <xf numFmtId="0" fontId="49" fillId="0" borderId="13" xfId="0" applyFont="1" applyBorder="1" applyAlignment="1">
      <alignment horizontal="center" vertical="center" wrapText="1"/>
    </xf>
    <xf numFmtId="186" fontId="33" fillId="0" borderId="10" xfId="0" applyNumberFormat="1" applyFont="1" applyBorder="1" applyAlignment="1">
      <alignment vertical="center"/>
    </xf>
    <xf numFmtId="0" fontId="49" fillId="0" borderId="13" xfId="0" applyFont="1" applyBorder="1" applyAlignment="1">
      <alignment horizontal="center" vertical="center"/>
    </xf>
    <xf numFmtId="186" fontId="26" fillId="0" borderId="10" xfId="0" applyNumberFormat="1" applyFont="1" applyBorder="1" applyAlignment="1">
      <alignment vertical="center"/>
    </xf>
    <xf numFmtId="0" fontId="33" fillId="0" borderId="10" xfId="0" applyFont="1" applyBorder="1" applyAlignment="1">
      <alignment horizontal="center" vertical="center" wrapText="1"/>
    </xf>
    <xf numFmtId="0" fontId="33" fillId="0" borderId="10" xfId="0" applyFont="1" applyBorder="1" applyAlignment="1">
      <alignment horizontal="center" vertical="center"/>
    </xf>
    <xf numFmtId="0" fontId="48" fillId="0" borderId="10" xfId="0" applyFont="1" applyBorder="1" applyAlignment="1">
      <alignment horizontal="center" vertical="center" wrapText="1"/>
    </xf>
    <xf numFmtId="0" fontId="36" fillId="24" borderId="10" xfId="0" applyFont="1" applyFill="1" applyBorder="1" applyAlignment="1">
      <alignment horizontal="center" vertical="center" wrapText="1"/>
    </xf>
    <xf numFmtId="0" fontId="50" fillId="24" borderId="10" xfId="0" applyFont="1" applyFill="1" applyBorder="1" applyAlignment="1">
      <alignment horizontal="right" vertical="center" wrapText="1"/>
    </xf>
    <xf numFmtId="0" fontId="35" fillId="24" borderId="10" xfId="0" applyFont="1" applyFill="1" applyBorder="1" applyAlignment="1">
      <alignment horizontal="center" vertical="center" wrapText="1"/>
    </xf>
    <xf numFmtId="0" fontId="33" fillId="24" borderId="13" xfId="0" applyFont="1" applyFill="1" applyBorder="1" applyAlignment="1">
      <alignment horizontal="center" vertical="center" wrapText="1"/>
    </xf>
    <xf numFmtId="0" fontId="33" fillId="24" borderId="18" xfId="0" applyFont="1" applyFill="1" applyBorder="1" applyAlignment="1">
      <alignment horizontal="center" vertical="center" wrapText="1"/>
    </xf>
    <xf numFmtId="0" fontId="33" fillId="24" borderId="14" xfId="0" applyFont="1" applyFill="1" applyBorder="1" applyAlignment="1">
      <alignment horizontal="center" vertical="center" wrapText="1"/>
    </xf>
    <xf numFmtId="0" fontId="33" fillId="24" borderId="10" xfId="0" applyFont="1" applyFill="1" applyBorder="1" applyAlignment="1">
      <alignment horizontal="right" vertical="center" wrapText="1"/>
    </xf>
    <xf numFmtId="0" fontId="33" fillId="24" borderId="10" xfId="0" applyFont="1" applyFill="1" applyBorder="1" applyAlignment="1">
      <alignment horizontal="center" vertical="center"/>
    </xf>
    <xf numFmtId="0" fontId="33" fillId="24" borderId="13" xfId="0" applyFont="1" applyFill="1" applyBorder="1" applyAlignment="1">
      <alignment horizontal="right" vertical="center" wrapText="1"/>
    </xf>
    <xf numFmtId="0" fontId="33" fillId="24" borderId="14" xfId="0" applyFont="1" applyFill="1" applyBorder="1" applyAlignment="1">
      <alignment horizontal="right" vertical="center" wrapText="1"/>
    </xf>
    <xf numFmtId="0" fontId="33" fillId="24" borderId="13" xfId="0" applyFont="1" applyFill="1" applyBorder="1" applyAlignment="1">
      <alignment horizontal="right" vertical="center"/>
    </xf>
    <xf numFmtId="0" fontId="33" fillId="24" borderId="14" xfId="0" applyFont="1" applyFill="1" applyBorder="1" applyAlignment="1">
      <alignment horizontal="right" vertical="center"/>
    </xf>
    <xf numFmtId="0" fontId="33" fillId="24" borderId="18" xfId="0" applyFont="1" applyFill="1" applyBorder="1" applyAlignment="1">
      <alignment horizontal="right" vertical="center" wrapText="1"/>
    </xf>
    <xf numFmtId="0" fontId="33" fillId="24" borderId="10" xfId="0" applyFont="1" applyFill="1" applyBorder="1" applyAlignment="1">
      <alignment horizontal="center" vertical="center" wrapText="1"/>
    </xf>
    <xf numFmtId="0" fontId="33" fillId="24" borderId="10" xfId="0" applyFont="1" applyFill="1" applyBorder="1" applyAlignment="1" quotePrefix="1">
      <alignment horizontal="center" vertical="center" wrapText="1"/>
    </xf>
    <xf numFmtId="0" fontId="33" fillId="24" borderId="10" xfId="0" applyFont="1" applyFill="1" applyBorder="1" applyAlignment="1" quotePrefix="1">
      <alignment horizontal="right" vertical="center" wrapText="1"/>
    </xf>
    <xf numFmtId="0" fontId="33" fillId="24" borderId="10" xfId="0" applyFont="1" applyFill="1" applyBorder="1" applyAlignment="1">
      <alignment horizontal="right" vertical="center"/>
    </xf>
    <xf numFmtId="0" fontId="33" fillId="24" borderId="10" xfId="0" applyNumberFormat="1" applyFont="1" applyFill="1" applyBorder="1" applyAlignment="1">
      <alignment horizontal="center" vertical="center" wrapText="1"/>
    </xf>
    <xf numFmtId="0" fontId="12" fillId="24" borderId="10" xfId="53" applyFill="1" applyBorder="1" applyAlignment="1">
      <alignment horizontal="center" vertical="center" wrapText="1"/>
    </xf>
    <xf numFmtId="180" fontId="41" fillId="24" borderId="10" xfId="53" applyNumberFormat="1" applyFont="1" applyFill="1" applyBorder="1" applyAlignment="1">
      <alignment horizontal="right" vertical="center" wrapText="1"/>
    </xf>
    <xf numFmtId="0" fontId="41" fillId="24" borderId="10" xfId="53" applyFont="1" applyFill="1" applyBorder="1" applyAlignment="1">
      <alignment vertical="center" wrapText="1"/>
    </xf>
    <xf numFmtId="0" fontId="26" fillId="24" borderId="10" xfId="0" applyFont="1" applyFill="1" applyBorder="1" applyAlignment="1">
      <alignment horizontal="center" vertical="center" wrapText="1"/>
    </xf>
    <xf numFmtId="0" fontId="33" fillId="24" borderId="10" xfId="0" applyFont="1" applyFill="1" applyBorder="1" applyAlignment="1">
      <alignment horizontal="center" vertical="center" wrapText="1"/>
    </xf>
    <xf numFmtId="0" fontId="26" fillId="24" borderId="13" xfId="0" applyFont="1" applyFill="1" applyBorder="1" applyAlignment="1">
      <alignment horizontal="center" vertical="center" wrapText="1"/>
    </xf>
    <xf numFmtId="3" fontId="33" fillId="24" borderId="10" xfId="0" applyNumberFormat="1" applyFont="1" applyFill="1" applyBorder="1" applyAlignment="1">
      <alignment vertical="center" wrapText="1"/>
    </xf>
    <xf numFmtId="0" fontId="26" fillId="24" borderId="10" xfId="0" applyFont="1" applyFill="1" applyBorder="1" applyAlignment="1">
      <alignment horizontal="center" vertical="center"/>
    </xf>
    <xf numFmtId="0" fontId="33" fillId="24" borderId="10" xfId="0" applyFont="1" applyFill="1" applyBorder="1" applyAlignment="1">
      <alignment horizontal="center" vertical="center"/>
    </xf>
    <xf numFmtId="0" fontId="33" fillId="24" borderId="10" xfId="0" applyFont="1" applyFill="1" applyBorder="1" applyAlignment="1">
      <alignment horizontal="right" vertical="center"/>
    </xf>
    <xf numFmtId="0" fontId="12" fillId="24" borderId="13" xfId="53" applyFill="1" applyBorder="1" applyAlignment="1">
      <alignment horizontal="center" vertical="center" wrapText="1"/>
    </xf>
    <xf numFmtId="0" fontId="33" fillId="0" borderId="0" xfId="0" applyFont="1" applyAlignment="1">
      <alignment horizontal="center" vertical="center"/>
    </xf>
    <xf numFmtId="0" fontId="50" fillId="24" borderId="10" xfId="0" applyFont="1" applyFill="1" applyBorder="1" applyAlignment="1" quotePrefix="1">
      <alignment horizontal="center" vertical="center"/>
    </xf>
    <xf numFmtId="0" fontId="33" fillId="24" borderId="10" xfId="0" applyFont="1" applyFill="1" applyBorder="1" applyAlignment="1">
      <alignment horizontal="center" vertical="center" wrapText="1"/>
    </xf>
    <xf numFmtId="0" fontId="33" fillId="24" borderId="14" xfId="0" applyFont="1" applyFill="1" applyBorder="1" applyAlignment="1">
      <alignment vertical="center"/>
    </xf>
    <xf numFmtId="0" fontId="33" fillId="24" borderId="18" xfId="0" applyFont="1" applyFill="1" applyBorder="1" applyAlignment="1">
      <alignment vertical="center"/>
    </xf>
    <xf numFmtId="0" fontId="41" fillId="24" borderId="10" xfId="53" applyFont="1" applyFill="1" applyBorder="1" applyAlignment="1">
      <alignment horizontal="center" vertical="center" wrapText="1"/>
    </xf>
    <xf numFmtId="0" fontId="33" fillId="24" borderId="10" xfId="0" applyFont="1" applyFill="1" applyBorder="1" applyAlignment="1">
      <alignment horizontal="center" vertical="center" wrapText="1"/>
    </xf>
    <xf numFmtId="0" fontId="12" fillId="24" borderId="14" xfId="53" applyFill="1" applyBorder="1" applyAlignment="1">
      <alignment horizontal="center" vertical="center" wrapText="1"/>
    </xf>
    <xf numFmtId="0" fontId="12" fillId="24" borderId="13" xfId="53" applyFill="1" applyBorder="1" applyAlignment="1">
      <alignment horizontal="center" vertical="center" wrapText="1"/>
    </xf>
    <xf numFmtId="0" fontId="12" fillId="24" borderId="10" xfId="53" applyFill="1" applyBorder="1" applyAlignment="1">
      <alignment horizontal="center" vertical="center" wrapText="1"/>
    </xf>
    <xf numFmtId="0" fontId="33" fillId="24" borderId="10" xfId="0" applyFont="1" applyFill="1" applyBorder="1" applyAlignment="1">
      <alignment horizontal="center" vertical="center"/>
    </xf>
    <xf numFmtId="0" fontId="33" fillId="24" borderId="10" xfId="0" applyFont="1" applyFill="1" applyBorder="1" applyAlignment="1">
      <alignment horizontal="center" vertical="center" wrapText="1"/>
    </xf>
    <xf numFmtId="0" fontId="12" fillId="24" borderId="10" xfId="53" applyFill="1" applyBorder="1" applyAlignment="1">
      <alignment horizontal="center" vertical="center" wrapText="1"/>
    </xf>
    <xf numFmtId="0" fontId="12" fillId="0" borderId="0" xfId="53" applyAlignment="1">
      <alignment horizontal="center" wrapText="1"/>
    </xf>
    <xf numFmtId="186" fontId="33" fillId="24" borderId="10" xfId="0" applyNumberFormat="1" applyFont="1" applyFill="1" applyBorder="1" applyAlignment="1">
      <alignment horizontal="right" vertical="center" wrapText="1"/>
    </xf>
    <xf numFmtId="0" fontId="26" fillId="24" borderId="10" xfId="0" applyFont="1" applyFill="1" applyBorder="1" applyAlignment="1">
      <alignment horizontal="center" vertical="center" wrapText="1"/>
    </xf>
    <xf numFmtId="0" fontId="33" fillId="24" borderId="13" xfId="0" applyFont="1" applyFill="1" applyBorder="1" applyAlignment="1">
      <alignment horizontal="center" vertical="center" wrapText="1"/>
    </xf>
    <xf numFmtId="0" fontId="33" fillId="24" borderId="18" xfId="0" applyFont="1" applyFill="1" applyBorder="1" applyAlignment="1">
      <alignment horizontal="center" vertical="center" wrapText="1"/>
    </xf>
    <xf numFmtId="0" fontId="33" fillId="24" borderId="13" xfId="0" applyFont="1" applyFill="1" applyBorder="1" applyAlignment="1">
      <alignment horizontal="center" vertical="center"/>
    </xf>
    <xf numFmtId="0" fontId="33" fillId="24" borderId="14" xfId="0" applyFont="1" applyFill="1" applyBorder="1" applyAlignment="1">
      <alignment horizontal="center" vertical="center"/>
    </xf>
    <xf numFmtId="0" fontId="12" fillId="24" borderId="13" xfId="53" applyFill="1" applyBorder="1" applyAlignment="1">
      <alignment horizontal="center" vertical="center" wrapText="1"/>
    </xf>
    <xf numFmtId="0" fontId="33" fillId="24" borderId="13" xfId="0" applyFont="1" applyFill="1" applyBorder="1" applyAlignment="1">
      <alignment horizontal="right" vertical="center" wrapText="1"/>
    </xf>
    <xf numFmtId="0" fontId="33" fillId="24" borderId="18" xfId="0" applyFont="1" applyFill="1" applyBorder="1" applyAlignment="1">
      <alignment horizontal="right" vertical="center" wrapText="1"/>
    </xf>
    <xf numFmtId="0" fontId="33" fillId="24" borderId="14" xfId="0" applyFont="1" applyFill="1" applyBorder="1" applyAlignment="1">
      <alignment horizontal="center" vertical="center" wrapText="1"/>
    </xf>
    <xf numFmtId="0" fontId="33" fillId="24" borderId="14" xfId="0" applyFont="1" applyFill="1" applyBorder="1" applyAlignment="1">
      <alignment horizontal="right" vertical="center" wrapText="1"/>
    </xf>
    <xf numFmtId="3" fontId="33" fillId="24" borderId="13" xfId="0" applyNumberFormat="1" applyFont="1" applyFill="1" applyBorder="1" applyAlignment="1">
      <alignment horizontal="right" vertical="center" wrapText="1"/>
    </xf>
    <xf numFmtId="3" fontId="33" fillId="24" borderId="14" xfId="0" applyNumberFormat="1" applyFont="1" applyFill="1" applyBorder="1" applyAlignment="1">
      <alignment horizontal="right" vertical="center" wrapText="1"/>
    </xf>
    <xf numFmtId="0" fontId="33" fillId="24" borderId="10" xfId="0" applyFont="1" applyFill="1" applyBorder="1" applyAlignment="1">
      <alignment horizontal="right" vertical="center" wrapText="1"/>
    </xf>
    <xf numFmtId="0" fontId="12" fillId="24" borderId="10" xfId="53" applyFill="1" applyBorder="1" applyAlignment="1">
      <alignment horizontal="center" vertical="center" wrapText="1"/>
    </xf>
    <xf numFmtId="186" fontId="33" fillId="24" borderId="13" xfId="0" applyNumberFormat="1" applyFont="1" applyFill="1" applyBorder="1" applyAlignment="1">
      <alignment horizontal="right" vertical="center" wrapText="1"/>
    </xf>
    <xf numFmtId="186" fontId="33" fillId="24" borderId="14" xfId="0" applyNumberFormat="1" applyFont="1" applyFill="1" applyBorder="1" applyAlignment="1">
      <alignment horizontal="right" vertical="center" wrapText="1"/>
    </xf>
    <xf numFmtId="186" fontId="33" fillId="0" borderId="14" xfId="0" applyNumberFormat="1" applyFont="1" applyBorder="1" applyAlignment="1">
      <alignment horizontal="right" vertical="center"/>
    </xf>
    <xf numFmtId="3" fontId="33" fillId="24" borderId="18" xfId="0" applyNumberFormat="1" applyFont="1" applyFill="1" applyBorder="1" applyAlignment="1">
      <alignment horizontal="right" vertical="center" wrapText="1"/>
    </xf>
    <xf numFmtId="0" fontId="33" fillId="24" borderId="14" xfId="0" applyFont="1" applyFill="1" applyBorder="1" applyAlignment="1">
      <alignment horizontal="center" vertical="center"/>
    </xf>
    <xf numFmtId="0" fontId="33" fillId="0" borderId="14" xfId="0" applyFont="1" applyBorder="1" applyAlignment="1">
      <alignment horizontal="center" vertical="center" wrapText="1"/>
    </xf>
    <xf numFmtId="0" fontId="48" fillId="0" borderId="13" xfId="0" applyFont="1" applyBorder="1" applyAlignment="1">
      <alignment horizontal="right" vertical="center" wrapText="1"/>
    </xf>
    <xf numFmtId="186" fontId="48" fillId="0" borderId="14" xfId="0" applyNumberFormat="1" applyFont="1" applyBorder="1" applyAlignment="1">
      <alignment horizontal="right" vertical="center"/>
    </xf>
    <xf numFmtId="0" fontId="48" fillId="0" borderId="14" xfId="0" applyFont="1" applyBorder="1" applyAlignment="1">
      <alignment horizontal="left" vertical="center" wrapText="1"/>
    </xf>
    <xf numFmtId="0" fontId="33" fillId="24" borderId="13" xfId="0" applyFont="1" applyFill="1" applyBorder="1" applyAlignment="1">
      <alignment vertical="center"/>
    </xf>
    <xf numFmtId="0" fontId="12" fillId="24" borderId="13" xfId="53" applyFill="1" applyBorder="1" applyAlignment="1">
      <alignment horizontal="center" vertical="center" wrapText="1"/>
    </xf>
    <xf numFmtId="0" fontId="33" fillId="24" borderId="10" xfId="0" applyFont="1" applyFill="1" applyBorder="1" applyAlignment="1">
      <alignment horizontal="center" vertical="center" wrapText="1"/>
    </xf>
    <xf numFmtId="0" fontId="12" fillId="24" borderId="10" xfId="53" applyFill="1" applyBorder="1" applyAlignment="1">
      <alignment horizontal="center" vertical="center" wrapText="1"/>
    </xf>
    <xf numFmtId="3" fontId="48" fillId="0" borderId="13" xfId="0" applyNumberFormat="1" applyFont="1" applyBorder="1" applyAlignment="1">
      <alignment horizontal="right" vertical="center" wrapText="1"/>
    </xf>
    <xf numFmtId="0" fontId="33" fillId="24" borderId="10" xfId="0" applyFont="1" applyFill="1" applyBorder="1" applyAlignment="1">
      <alignment horizontal="center" vertical="center" wrapText="1"/>
    </xf>
    <xf numFmtId="0" fontId="12" fillId="24" borderId="10" xfId="53" applyFill="1" applyBorder="1" applyAlignment="1">
      <alignment horizontal="center" vertical="center" wrapText="1"/>
    </xf>
    <xf numFmtId="0" fontId="12" fillId="24" borderId="13" xfId="53" applyFill="1" applyBorder="1" applyAlignment="1">
      <alignment horizontal="center" vertical="center" wrapText="1"/>
    </xf>
    <xf numFmtId="0" fontId="12" fillId="24" borderId="10" xfId="53" applyFill="1" applyBorder="1" applyAlignment="1">
      <alignment horizontal="center" vertical="center" wrapText="1"/>
    </xf>
    <xf numFmtId="0" fontId="12" fillId="24" borderId="13" xfId="53" applyFill="1" applyBorder="1" applyAlignment="1">
      <alignment horizontal="center" vertical="center" wrapText="1"/>
    </xf>
    <xf numFmtId="0" fontId="33" fillId="24" borderId="10" xfId="0" applyFont="1" applyFill="1" applyBorder="1" applyAlignment="1">
      <alignment horizontal="right" vertical="center"/>
    </xf>
    <xf numFmtId="0" fontId="33" fillId="24" borderId="10" xfId="0" applyFont="1" applyFill="1" applyBorder="1" applyAlignment="1">
      <alignment horizontal="center" vertical="center" wrapText="1"/>
    </xf>
    <xf numFmtId="0" fontId="12" fillId="24" borderId="10" xfId="53" applyFill="1" applyBorder="1" applyAlignment="1">
      <alignment horizontal="center" vertical="center" wrapText="1"/>
    </xf>
    <xf numFmtId="0" fontId="12" fillId="24" borderId="13" xfId="53" applyFill="1" applyBorder="1" applyAlignment="1">
      <alignment horizontal="center" vertical="center" wrapText="1"/>
    </xf>
    <xf numFmtId="0" fontId="33" fillId="24" borderId="18" xfId="0" applyFont="1" applyFill="1" applyBorder="1" applyAlignment="1">
      <alignment horizontal="center" vertical="center" wrapText="1"/>
    </xf>
    <xf numFmtId="0" fontId="33" fillId="24" borderId="10" xfId="0" applyFont="1" applyFill="1" applyBorder="1" applyAlignment="1">
      <alignment horizontal="center" vertical="center" wrapText="1"/>
    </xf>
    <xf numFmtId="0" fontId="33" fillId="24" borderId="10" xfId="0" applyFont="1" applyFill="1" applyBorder="1" applyAlignment="1">
      <alignment horizontal="right" vertical="center"/>
    </xf>
    <xf numFmtId="0" fontId="12" fillId="24" borderId="10" xfId="53" applyFill="1" applyBorder="1" applyAlignment="1">
      <alignment horizontal="center" vertical="center" wrapText="1"/>
    </xf>
    <xf numFmtId="0" fontId="26" fillId="24" borderId="10" xfId="0" applyFont="1" applyFill="1" applyBorder="1" applyAlignment="1">
      <alignment horizontal="center" vertical="center" wrapText="1"/>
    </xf>
    <xf numFmtId="0" fontId="33" fillId="24" borderId="13" xfId="0" applyFont="1" applyFill="1" applyBorder="1" applyAlignment="1">
      <alignment horizontal="center" vertical="center" wrapText="1"/>
    </xf>
    <xf numFmtId="0" fontId="33" fillId="24" borderId="18" xfId="0" applyFont="1" applyFill="1" applyBorder="1" applyAlignment="1">
      <alignment horizontal="center" vertical="center" wrapText="1"/>
    </xf>
    <xf numFmtId="0" fontId="33" fillId="24" borderId="14" xfId="0" applyFont="1" applyFill="1" applyBorder="1" applyAlignment="1">
      <alignment horizontal="center" vertical="center" wrapText="1"/>
    </xf>
    <xf numFmtId="0" fontId="33" fillId="24" borderId="13" xfId="0" applyFont="1" applyFill="1" applyBorder="1" applyAlignment="1">
      <alignment horizontal="center" vertical="center"/>
    </xf>
    <xf numFmtId="0" fontId="33" fillId="24" borderId="14" xfId="0" applyFont="1" applyFill="1" applyBorder="1" applyAlignment="1">
      <alignment horizontal="center" vertical="center"/>
    </xf>
    <xf numFmtId="3" fontId="33" fillId="24" borderId="13" xfId="0" applyNumberFormat="1" applyFont="1" applyFill="1" applyBorder="1" applyAlignment="1">
      <alignment horizontal="right" vertical="center" wrapText="1"/>
    </xf>
    <xf numFmtId="3" fontId="33" fillId="24" borderId="18" xfId="0" applyNumberFormat="1" applyFont="1" applyFill="1" applyBorder="1" applyAlignment="1">
      <alignment horizontal="right" vertical="center" wrapText="1"/>
    </xf>
    <xf numFmtId="3" fontId="33" fillId="24" borderId="14" xfId="0" applyNumberFormat="1" applyFont="1" applyFill="1" applyBorder="1" applyAlignment="1">
      <alignment horizontal="right" vertical="center" wrapText="1"/>
    </xf>
    <xf numFmtId="0" fontId="33" fillId="24" borderId="13" xfId="0" applyFont="1" applyFill="1" applyBorder="1" applyAlignment="1">
      <alignment horizontal="right" vertical="center" wrapText="1"/>
    </xf>
    <xf numFmtId="0" fontId="33" fillId="24" borderId="18" xfId="0" applyFont="1" applyFill="1" applyBorder="1" applyAlignment="1">
      <alignment horizontal="right" vertical="center" wrapText="1"/>
    </xf>
    <xf numFmtId="0" fontId="33" fillId="24" borderId="14" xfId="0" applyFont="1" applyFill="1" applyBorder="1" applyAlignment="1">
      <alignment horizontal="right" vertical="center" wrapText="1"/>
    </xf>
    <xf numFmtId="0" fontId="33" fillId="24" borderId="13" xfId="0" applyFont="1" applyFill="1" applyBorder="1" applyAlignment="1">
      <alignment vertical="center" wrapText="1"/>
    </xf>
    <xf numFmtId="0" fontId="33" fillId="24" borderId="14" xfId="0" applyFont="1" applyFill="1" applyBorder="1" applyAlignment="1">
      <alignment vertical="center" wrapText="1"/>
    </xf>
    <xf numFmtId="0" fontId="12" fillId="24" borderId="13" xfId="53" applyFill="1" applyBorder="1" applyAlignment="1">
      <alignment horizontal="center" vertical="center" wrapText="1"/>
    </xf>
    <xf numFmtId="0" fontId="33" fillId="24" borderId="13" xfId="0" applyFont="1" applyFill="1" applyBorder="1" applyAlignment="1">
      <alignment horizontal="right" vertical="center"/>
    </xf>
    <xf numFmtId="0" fontId="33" fillId="24" borderId="14" xfId="0" applyFont="1" applyFill="1" applyBorder="1" applyAlignment="1">
      <alignment horizontal="right" vertical="center"/>
    </xf>
    <xf numFmtId="0" fontId="26" fillId="24" borderId="10" xfId="0" applyFont="1" applyFill="1" applyBorder="1" applyAlignment="1">
      <alignment horizontal="center" vertical="center"/>
    </xf>
    <xf numFmtId="0" fontId="33" fillId="24" borderId="10" xfId="0" applyFont="1" applyFill="1" applyBorder="1" applyAlignment="1">
      <alignment horizontal="right" vertical="center"/>
    </xf>
    <xf numFmtId="0" fontId="33" fillId="24" borderId="10" xfId="0" applyFont="1" applyFill="1" applyBorder="1" applyAlignment="1">
      <alignment horizontal="right" vertical="center" wrapText="1"/>
    </xf>
    <xf numFmtId="0" fontId="12" fillId="24" borderId="10" xfId="53" applyFill="1" applyBorder="1" applyAlignment="1">
      <alignment horizontal="center" vertical="center" wrapText="1"/>
    </xf>
    <xf numFmtId="186" fontId="26" fillId="24" borderId="10" xfId="0" applyNumberFormat="1" applyFont="1" applyFill="1" applyBorder="1" applyAlignment="1">
      <alignment horizontal="right" vertical="center" wrapText="1"/>
    </xf>
    <xf numFmtId="0" fontId="12" fillId="24" borderId="10" xfId="53" applyFill="1" applyBorder="1" applyAlignment="1">
      <alignment vertical="center" wrapText="1"/>
    </xf>
    <xf numFmtId="0" fontId="23" fillId="24" borderId="19" xfId="0" applyFont="1" applyFill="1" applyBorder="1" applyAlignment="1">
      <alignment horizontal="center" vertical="center" wrapText="1"/>
    </xf>
    <xf numFmtId="0" fontId="23" fillId="24" borderId="16" xfId="0" applyFont="1" applyFill="1" applyBorder="1" applyAlignment="1">
      <alignment horizontal="center" vertical="center" wrapText="1"/>
    </xf>
    <xf numFmtId="0" fontId="23" fillId="24" borderId="0" xfId="0" applyFont="1" applyFill="1" applyBorder="1" applyAlignment="1">
      <alignment horizontal="center" vertical="center" wrapText="1"/>
    </xf>
    <xf numFmtId="0" fontId="24" fillId="24" borderId="0" xfId="0" applyFont="1" applyFill="1" applyBorder="1" applyAlignment="1">
      <alignment horizontal="center" vertical="center" wrapText="1"/>
    </xf>
    <xf numFmtId="0" fontId="33" fillId="24" borderId="10" xfId="0" applyFont="1" applyFill="1" applyBorder="1" applyAlignment="1">
      <alignment horizontal="center"/>
    </xf>
    <xf numFmtId="0" fontId="28" fillId="24" borderId="11" xfId="0" applyFont="1" applyFill="1" applyBorder="1" applyAlignment="1">
      <alignment horizontal="center"/>
    </xf>
    <xf numFmtId="0" fontId="28" fillId="24" borderId="20" xfId="0" applyFont="1" applyFill="1" applyBorder="1" applyAlignment="1">
      <alignment horizontal="center"/>
    </xf>
    <xf numFmtId="0" fontId="28" fillId="24" borderId="12" xfId="0" applyFont="1" applyFill="1" applyBorder="1" applyAlignment="1">
      <alignment horizontal="center"/>
    </xf>
    <xf numFmtId="0" fontId="27" fillId="24" borderId="10" xfId="0" applyFont="1" applyFill="1" applyBorder="1" applyAlignment="1">
      <alignment horizontal="center" vertical="center" wrapText="1"/>
    </xf>
    <xf numFmtId="0" fontId="27" fillId="24" borderId="11" xfId="0" applyFont="1" applyFill="1" applyBorder="1" applyAlignment="1">
      <alignment horizontal="center" vertical="center" wrapText="1"/>
    </xf>
    <xf numFmtId="0" fontId="27" fillId="24" borderId="12" xfId="0" applyFont="1" applyFill="1" applyBorder="1" applyAlignment="1">
      <alignment horizontal="center" vertical="center" wrapText="1"/>
    </xf>
    <xf numFmtId="0" fontId="27" fillId="24" borderId="21" xfId="0" applyFont="1" applyFill="1" applyBorder="1" applyAlignment="1">
      <alignment horizontal="center" vertical="center" wrapText="1"/>
    </xf>
    <xf numFmtId="0" fontId="27" fillId="24" borderId="15" xfId="0" applyFont="1" applyFill="1" applyBorder="1" applyAlignment="1">
      <alignment horizontal="center" vertical="center" wrapText="1"/>
    </xf>
    <xf numFmtId="0" fontId="27" fillId="24" borderId="13" xfId="0" applyFont="1" applyFill="1" applyBorder="1" applyAlignment="1">
      <alignment horizontal="center" vertical="center" wrapText="1"/>
    </xf>
    <xf numFmtId="0" fontId="27" fillId="24" borderId="14" xfId="0" applyFont="1" applyFill="1" applyBorder="1" applyAlignment="1">
      <alignment horizontal="center" vertical="center" wrapText="1"/>
    </xf>
    <xf numFmtId="0" fontId="28" fillId="24" borderId="10" xfId="0" applyFont="1" applyFill="1" applyBorder="1" applyAlignment="1">
      <alignment horizontal="center"/>
    </xf>
    <xf numFmtId="0" fontId="28" fillId="24" borderId="11" xfId="0" applyFont="1" applyFill="1" applyBorder="1" applyAlignment="1">
      <alignment horizontal="left" vertical="center" wrapText="1"/>
    </xf>
    <xf numFmtId="0" fontId="28" fillId="24" borderId="12" xfId="0" applyFont="1" applyFill="1" applyBorder="1" applyAlignment="1">
      <alignment horizontal="left" vertical="center" wrapText="1"/>
    </xf>
    <xf numFmtId="0" fontId="28" fillId="24" borderId="10" xfId="0" applyFont="1" applyFill="1" applyBorder="1" applyAlignment="1">
      <alignment horizontal="left" vertical="top" wrapText="1"/>
    </xf>
    <xf numFmtId="0" fontId="0" fillId="24" borderId="10" xfId="0" applyFont="1" applyFill="1" applyBorder="1" applyAlignment="1">
      <alignment horizontal="center"/>
    </xf>
    <xf numFmtId="0" fontId="26" fillId="24" borderId="10" xfId="0" applyFont="1" applyFill="1" applyBorder="1" applyAlignment="1">
      <alignment horizontal="center" vertical="center" wrapText="1"/>
    </xf>
    <xf numFmtId="9" fontId="0" fillId="24" borderId="10" xfId="0" applyNumberFormat="1" applyFont="1" applyFill="1" applyBorder="1" applyAlignment="1">
      <alignment horizontal="center"/>
    </xf>
    <xf numFmtId="0" fontId="27" fillId="24" borderId="20" xfId="0" applyFont="1" applyFill="1" applyBorder="1" applyAlignment="1">
      <alignment horizontal="center" vertical="center" wrapText="1"/>
    </xf>
    <xf numFmtId="0" fontId="28" fillId="24" borderId="10" xfId="0" applyFont="1" applyFill="1" applyBorder="1" applyAlignment="1">
      <alignment horizontal="center" vertical="top" wrapText="1"/>
    </xf>
    <xf numFmtId="0" fontId="33" fillId="24" borderId="13" xfId="0" applyFont="1" applyFill="1" applyBorder="1" applyAlignment="1">
      <alignment horizontal="right" vertical="center"/>
    </xf>
    <xf numFmtId="0" fontId="33" fillId="24" borderId="14" xfId="0" applyFont="1" applyFill="1" applyBorder="1" applyAlignment="1">
      <alignment horizontal="right" vertical="center"/>
    </xf>
    <xf numFmtId="0" fontId="33" fillId="24" borderId="13" xfId="0" applyFont="1" applyFill="1" applyBorder="1" applyAlignment="1">
      <alignment horizontal="center" vertical="center" wrapText="1"/>
    </xf>
    <xf numFmtId="0" fontId="33" fillId="24" borderId="14" xfId="0" applyFont="1" applyFill="1" applyBorder="1" applyAlignment="1">
      <alignment horizontal="center" vertical="center" wrapText="1"/>
    </xf>
    <xf numFmtId="0" fontId="33" fillId="24" borderId="13" xfId="0" applyFont="1" applyFill="1" applyBorder="1" applyAlignment="1">
      <alignment horizontal="right" vertical="center" wrapText="1"/>
    </xf>
    <xf numFmtId="0" fontId="33" fillId="24" borderId="14" xfId="0" applyFont="1" applyFill="1" applyBorder="1" applyAlignment="1">
      <alignment horizontal="right" vertical="center" wrapText="1"/>
    </xf>
    <xf numFmtId="0" fontId="33" fillId="24" borderId="13" xfId="0" applyFont="1" applyFill="1" applyBorder="1" applyAlignment="1">
      <alignment horizontal="center" vertical="center"/>
    </xf>
    <xf numFmtId="0" fontId="33" fillId="24" borderId="14" xfId="0" applyFont="1" applyFill="1" applyBorder="1" applyAlignment="1">
      <alignment horizontal="center" vertical="center"/>
    </xf>
    <xf numFmtId="3" fontId="33" fillId="24" borderId="13" xfId="0" applyNumberFormat="1" applyFont="1" applyFill="1" applyBorder="1" applyAlignment="1">
      <alignment horizontal="right" vertical="center" wrapText="1"/>
    </xf>
    <xf numFmtId="3" fontId="33" fillId="24" borderId="14" xfId="0" applyNumberFormat="1" applyFont="1" applyFill="1" applyBorder="1" applyAlignment="1">
      <alignment horizontal="right" vertical="center" wrapText="1"/>
    </xf>
    <xf numFmtId="0" fontId="33" fillId="24" borderId="13" xfId="0" applyFont="1" applyFill="1" applyBorder="1" applyAlignment="1" quotePrefix="1">
      <alignment horizontal="center" vertical="center" wrapText="1"/>
    </xf>
    <xf numFmtId="0" fontId="33" fillId="24" borderId="18" xfId="0" applyFont="1" applyFill="1" applyBorder="1" applyAlignment="1" quotePrefix="1">
      <alignment horizontal="center" vertical="center" wrapText="1"/>
    </xf>
    <xf numFmtId="0" fontId="33" fillId="24" borderId="14" xfId="0" applyFont="1" applyFill="1" applyBorder="1" applyAlignment="1" quotePrefix="1">
      <alignment horizontal="center" vertical="center" wrapText="1"/>
    </xf>
    <xf numFmtId="0" fontId="33" fillId="24" borderId="18" xfId="0" applyFont="1" applyFill="1" applyBorder="1" applyAlignment="1">
      <alignment horizontal="right" vertical="center"/>
    </xf>
    <xf numFmtId="0" fontId="33" fillId="24" borderId="18" xfId="0" applyFont="1" applyFill="1" applyBorder="1" applyAlignment="1">
      <alignment horizontal="center" vertical="center"/>
    </xf>
    <xf numFmtId="0" fontId="33" fillId="24" borderId="18" xfId="0" applyFont="1" applyFill="1" applyBorder="1" applyAlignment="1">
      <alignment horizontal="center" vertical="center" wrapText="1"/>
    </xf>
    <xf numFmtId="0" fontId="33" fillId="24" borderId="13" xfId="0" applyFont="1" applyFill="1" applyBorder="1" applyAlignment="1" quotePrefix="1">
      <alignment horizontal="center" vertical="center"/>
    </xf>
    <xf numFmtId="0" fontId="33" fillId="24" borderId="14" xfId="0" applyFont="1" applyFill="1" applyBorder="1" applyAlignment="1" quotePrefix="1">
      <alignment horizontal="center" vertical="center"/>
    </xf>
    <xf numFmtId="0" fontId="33" fillId="24" borderId="13" xfId="0" applyFont="1" applyFill="1" applyBorder="1" applyAlignment="1">
      <alignment horizontal="left" vertical="center" wrapText="1"/>
    </xf>
    <xf numFmtId="0" fontId="33" fillId="24" borderId="14" xfId="0" applyFont="1" applyFill="1" applyBorder="1" applyAlignment="1">
      <alignment horizontal="left" vertical="center" wrapText="1"/>
    </xf>
    <xf numFmtId="2" fontId="33" fillId="24" borderId="13" xfId="0" applyNumberFormat="1" applyFont="1" applyFill="1" applyBorder="1" applyAlignment="1">
      <alignment horizontal="center" vertical="center" wrapText="1"/>
    </xf>
    <xf numFmtId="2" fontId="33" fillId="24" borderId="14" xfId="0" applyNumberFormat="1" applyFont="1" applyFill="1" applyBorder="1" applyAlignment="1">
      <alignment horizontal="center" vertical="center" wrapText="1"/>
    </xf>
    <xf numFmtId="3" fontId="33" fillId="24" borderId="18" xfId="0" applyNumberFormat="1" applyFont="1" applyFill="1" applyBorder="1" applyAlignment="1">
      <alignment horizontal="right" vertical="center" wrapText="1"/>
    </xf>
    <xf numFmtId="0" fontId="33" fillId="24" borderId="18" xfId="0" applyFont="1" applyFill="1" applyBorder="1" applyAlignment="1">
      <alignment horizontal="right" vertical="center" wrapText="1"/>
    </xf>
    <xf numFmtId="0" fontId="33" fillId="24" borderId="13" xfId="0" applyFont="1" applyFill="1" applyBorder="1" applyAlignment="1" quotePrefix="1">
      <alignment horizontal="right" vertical="center" wrapText="1"/>
    </xf>
    <xf numFmtId="0" fontId="33" fillId="24" borderId="18" xfId="0" applyFont="1" applyFill="1" applyBorder="1" applyAlignment="1" quotePrefix="1">
      <alignment horizontal="right" vertical="center" wrapText="1"/>
    </xf>
    <xf numFmtId="0" fontId="33" fillId="24" borderId="14" xfId="0" applyFont="1" applyFill="1" applyBorder="1" applyAlignment="1" quotePrefix="1">
      <alignment horizontal="right" vertical="center" wrapText="1"/>
    </xf>
    <xf numFmtId="0" fontId="33" fillId="24" borderId="18" xfId="0" applyFont="1" applyFill="1" applyBorder="1" applyAlignment="1" quotePrefix="1">
      <alignment horizontal="center" vertical="center"/>
    </xf>
    <xf numFmtId="0" fontId="33" fillId="24" borderId="18" xfId="0" applyFont="1" applyFill="1" applyBorder="1" applyAlignment="1">
      <alignment horizontal="left" vertical="center" wrapText="1"/>
    </xf>
    <xf numFmtId="2" fontId="33" fillId="24" borderId="18" xfId="0" applyNumberFormat="1" applyFont="1" applyFill="1" applyBorder="1" applyAlignment="1">
      <alignment horizontal="center" vertical="center" wrapText="1"/>
    </xf>
    <xf numFmtId="180" fontId="33" fillId="24" borderId="13" xfId="0" applyNumberFormat="1" applyFont="1" applyFill="1" applyBorder="1" applyAlignment="1">
      <alignment horizontal="right" vertical="center" wrapText="1"/>
    </xf>
    <xf numFmtId="180" fontId="33" fillId="24" borderId="18" xfId="0" applyNumberFormat="1" applyFont="1" applyFill="1" applyBorder="1" applyAlignment="1">
      <alignment horizontal="right" vertical="center" wrapText="1"/>
    </xf>
    <xf numFmtId="180" fontId="33" fillId="24" borderId="14" xfId="0" applyNumberFormat="1" applyFont="1" applyFill="1" applyBorder="1" applyAlignment="1">
      <alignment horizontal="right" vertical="center" wrapText="1"/>
    </xf>
    <xf numFmtId="0" fontId="12" fillId="24" borderId="13" xfId="53" applyFill="1" applyBorder="1" applyAlignment="1">
      <alignment horizontal="center" vertical="center" wrapText="1"/>
    </xf>
    <xf numFmtId="0" fontId="12" fillId="24" borderId="14" xfId="53" applyFill="1" applyBorder="1" applyAlignment="1">
      <alignment horizontal="center" vertical="center" wrapText="1"/>
    </xf>
    <xf numFmtId="0" fontId="33" fillId="24" borderId="13" xfId="0" applyFont="1" applyFill="1" applyBorder="1" applyAlignment="1">
      <alignment vertical="center" wrapText="1"/>
    </xf>
    <xf numFmtId="0" fontId="33" fillId="24" borderId="14" xfId="0" applyFont="1" applyFill="1" applyBorder="1" applyAlignment="1">
      <alignment vertical="center" wrapText="1"/>
    </xf>
    <xf numFmtId="186" fontId="33" fillId="0" borderId="13" xfId="0" applyNumberFormat="1" applyFont="1" applyBorder="1" applyAlignment="1">
      <alignment horizontal="right" vertical="center"/>
    </xf>
    <xf numFmtId="186" fontId="33" fillId="0" borderId="14" xfId="0" applyNumberFormat="1" applyFont="1" applyBorder="1" applyAlignment="1">
      <alignment horizontal="right" vertical="center"/>
    </xf>
    <xf numFmtId="0" fontId="50" fillId="24" borderId="13" xfId="0" applyFont="1" applyFill="1" applyBorder="1" applyAlignment="1" quotePrefix="1">
      <alignment horizontal="center" vertical="center"/>
    </xf>
    <xf numFmtId="0" fontId="50" fillId="24" borderId="14" xfId="0" applyFont="1" applyFill="1" applyBorder="1" applyAlignment="1" quotePrefix="1">
      <alignment horizontal="center" vertical="center"/>
    </xf>
    <xf numFmtId="186" fontId="33" fillId="24" borderId="13" xfId="0" applyNumberFormat="1" applyFont="1" applyFill="1" applyBorder="1" applyAlignment="1">
      <alignment horizontal="right" vertical="center" wrapText="1"/>
    </xf>
    <xf numFmtId="186" fontId="33" fillId="24" borderId="14" xfId="0" applyNumberFormat="1" applyFont="1" applyFill="1" applyBorder="1" applyAlignment="1">
      <alignment horizontal="right" vertical="center" wrapText="1"/>
    </xf>
    <xf numFmtId="0" fontId="12" fillId="24" borderId="14" xfId="53" applyFill="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26" fillId="24" borderId="13" xfId="0" applyFont="1" applyFill="1" applyBorder="1" applyAlignment="1">
      <alignment horizontal="center" vertical="center"/>
    </xf>
    <xf numFmtId="0" fontId="26" fillId="24" borderId="14" xfId="0" applyFont="1" applyFill="1" applyBorder="1" applyAlignment="1">
      <alignment horizontal="center" vertical="center"/>
    </xf>
    <xf numFmtId="0" fontId="33" fillId="24" borderId="10" xfId="0" applyFont="1" applyFill="1" applyBorder="1" applyAlignment="1">
      <alignment horizontal="right" vertical="center" wrapText="1"/>
    </xf>
    <xf numFmtId="0" fontId="33" fillId="24" borderId="10" xfId="0" applyFont="1" applyFill="1" applyBorder="1" applyAlignment="1">
      <alignment horizontal="center" vertical="center"/>
    </xf>
    <xf numFmtId="0" fontId="33" fillId="24" borderId="13" xfId="0" applyNumberFormat="1" applyFont="1" applyFill="1" applyBorder="1" applyAlignment="1">
      <alignment horizontal="center" vertical="center" wrapText="1"/>
    </xf>
    <xf numFmtId="0" fontId="33" fillId="24" borderId="14" xfId="0" applyNumberFormat="1" applyFont="1" applyFill="1" applyBorder="1" applyAlignment="1">
      <alignment horizontal="center" vertical="center" wrapText="1"/>
    </xf>
    <xf numFmtId="0" fontId="33" fillId="24" borderId="18" xfId="0" applyNumberFormat="1" applyFont="1" applyFill="1" applyBorder="1" applyAlignment="1">
      <alignment horizontal="center" vertical="center" wrapText="1"/>
    </xf>
    <xf numFmtId="0" fontId="35" fillId="24" borderId="13" xfId="0" applyFont="1" applyFill="1" applyBorder="1" applyAlignment="1">
      <alignment horizontal="center" vertical="center" wrapText="1"/>
    </xf>
    <xf numFmtId="0" fontId="35" fillId="24" borderId="18" xfId="0" applyFont="1" applyFill="1" applyBorder="1" applyAlignment="1">
      <alignment horizontal="center" vertical="center" wrapText="1"/>
    </xf>
    <xf numFmtId="0" fontId="35" fillId="24" borderId="14" xfId="0" applyFont="1" applyFill="1" applyBorder="1" applyAlignment="1">
      <alignment horizontal="center" vertical="center" wrapText="1"/>
    </xf>
    <xf numFmtId="0" fontId="12" fillId="24" borderId="18" xfId="53" applyFill="1" applyBorder="1" applyAlignment="1">
      <alignment horizontal="center" vertical="center" wrapText="1"/>
    </xf>
    <xf numFmtId="0" fontId="33" fillId="24" borderId="10" xfId="0" applyFont="1" applyFill="1" applyBorder="1" applyAlignment="1">
      <alignment horizontal="center" vertical="center" wrapText="1"/>
    </xf>
    <xf numFmtId="0" fontId="33" fillId="24" borderId="10" xfId="0" applyFont="1" applyFill="1" applyBorder="1" applyAlignment="1" quotePrefix="1">
      <alignment horizontal="left" vertical="center" wrapText="1"/>
    </xf>
    <xf numFmtId="0" fontId="35" fillId="24" borderId="11" xfId="0" applyFont="1" applyFill="1" applyBorder="1" applyAlignment="1">
      <alignment horizontal="center" vertical="center" wrapText="1"/>
    </xf>
    <xf numFmtId="0" fontId="35" fillId="24" borderId="20" xfId="0" applyFont="1" applyFill="1" applyBorder="1" applyAlignment="1">
      <alignment horizontal="center" vertical="center" wrapText="1"/>
    </xf>
    <xf numFmtId="0" fontId="35" fillId="24" borderId="12" xfId="0" applyFont="1" applyFill="1" applyBorder="1" applyAlignment="1">
      <alignment horizontal="center" vertical="center" wrapText="1"/>
    </xf>
    <xf numFmtId="0" fontId="26" fillId="24" borderId="13" xfId="0" applyFont="1" applyFill="1" applyBorder="1" applyAlignment="1">
      <alignment horizontal="center" vertical="center" wrapText="1"/>
    </xf>
    <xf numFmtId="0" fontId="26" fillId="24" borderId="14" xfId="0" applyFont="1" applyFill="1" applyBorder="1" applyAlignment="1">
      <alignment horizontal="center" vertical="center" wrapText="1"/>
    </xf>
    <xf numFmtId="0" fontId="33" fillId="24" borderId="10" xfId="0" applyFont="1" applyFill="1" applyBorder="1" applyAlignment="1" quotePrefix="1">
      <alignment horizontal="center" vertical="center" wrapText="1"/>
    </xf>
    <xf numFmtId="0" fontId="33" fillId="24" borderId="10" xfId="0" applyFont="1" applyFill="1" applyBorder="1" applyAlignment="1" quotePrefix="1">
      <alignment horizontal="right" vertical="center" wrapText="1"/>
    </xf>
    <xf numFmtId="0" fontId="33" fillId="24" borderId="10" xfId="0" applyFont="1" applyFill="1" applyBorder="1" applyAlignment="1">
      <alignment horizontal="right" vertical="center"/>
    </xf>
    <xf numFmtId="0" fontId="33" fillId="24" borderId="10" xfId="0" applyFont="1" applyFill="1" applyBorder="1" applyAlignment="1">
      <alignment horizontal="left" vertical="center" wrapText="1"/>
    </xf>
    <xf numFmtId="0" fontId="33" fillId="24" borderId="10" xfId="0" applyNumberFormat="1" applyFont="1" applyFill="1" applyBorder="1" applyAlignment="1">
      <alignment horizontal="center" vertical="center" wrapText="1"/>
    </xf>
    <xf numFmtId="0" fontId="12" fillId="24" borderId="10" xfId="53" applyFill="1" applyBorder="1" applyAlignment="1">
      <alignment horizontal="center" vertical="center" wrapText="1"/>
    </xf>
    <xf numFmtId="0" fontId="26" fillId="24" borderId="10" xfId="0" applyFont="1" applyFill="1" applyBorder="1" applyAlignment="1">
      <alignment horizontal="center" vertical="center"/>
    </xf>
    <xf numFmtId="0" fontId="41" fillId="24" borderId="10" xfId="53" applyFont="1" applyFill="1" applyBorder="1" applyAlignment="1">
      <alignment horizontal="center" vertical="center" wrapText="1"/>
    </xf>
    <xf numFmtId="0" fontId="33" fillId="24" borderId="13" xfId="0" applyFont="1" applyFill="1" applyBorder="1" applyAlignment="1" quotePrefix="1">
      <alignment horizontal="left" vertical="center" wrapText="1"/>
    </xf>
    <xf numFmtId="0" fontId="33" fillId="24" borderId="14" xfId="0" applyFont="1" applyFill="1" applyBorder="1" applyAlignment="1" quotePrefix="1">
      <alignment horizontal="left" vertical="center" wrapText="1"/>
    </xf>
    <xf numFmtId="3" fontId="33" fillId="24" borderId="13" xfId="0" applyNumberFormat="1" applyFont="1" applyFill="1" applyBorder="1" applyAlignment="1">
      <alignment horizontal="center" vertical="center" wrapText="1"/>
    </xf>
    <xf numFmtId="3" fontId="33" fillId="24" borderId="14" xfId="0" applyNumberFormat="1" applyFont="1" applyFill="1" applyBorder="1" applyAlignment="1">
      <alignment horizontal="center" vertical="center" wrapText="1"/>
    </xf>
    <xf numFmtId="0" fontId="26" fillId="24" borderId="11" xfId="0" applyFont="1" applyFill="1" applyBorder="1" applyAlignment="1">
      <alignment horizontal="center" vertical="center" wrapText="1"/>
    </xf>
    <xf numFmtId="0" fontId="26" fillId="24" borderId="20" xfId="0" applyFont="1" applyFill="1" applyBorder="1" applyAlignment="1">
      <alignment horizontal="center" vertical="center" wrapText="1"/>
    </xf>
    <xf numFmtId="0" fontId="26" fillId="24" borderId="12" xfId="0" applyFont="1" applyFill="1" applyBorder="1" applyAlignment="1">
      <alignment horizontal="center" vertical="center" wrapText="1"/>
    </xf>
    <xf numFmtId="0" fontId="35" fillId="24" borderId="21" xfId="0" applyFont="1" applyFill="1" applyBorder="1" applyAlignment="1">
      <alignment horizontal="center" vertical="center" wrapText="1"/>
    </xf>
    <xf numFmtId="0" fontId="35" fillId="24" borderId="22" xfId="0" applyFont="1" applyFill="1" applyBorder="1" applyAlignment="1">
      <alignment horizontal="center" vertical="center" wrapText="1"/>
    </xf>
    <xf numFmtId="0" fontId="35" fillId="24" borderId="15" xfId="0" applyFont="1" applyFill="1" applyBorder="1" applyAlignment="1">
      <alignment horizontal="center" vertical="center" wrapText="1"/>
    </xf>
    <xf numFmtId="0" fontId="35" fillId="24" borderId="19" xfId="0" applyFont="1" applyFill="1" applyBorder="1" applyAlignment="1">
      <alignment horizontal="center" vertical="center" wrapText="1"/>
    </xf>
    <xf numFmtId="0" fontId="35" fillId="24" borderId="23" xfId="0" applyFont="1" applyFill="1" applyBorder="1" applyAlignment="1">
      <alignment horizontal="center" vertical="center" wrapText="1"/>
    </xf>
    <xf numFmtId="0" fontId="35" fillId="24" borderId="16" xfId="0" applyFont="1" applyFill="1" applyBorder="1" applyAlignment="1">
      <alignment horizontal="center" vertical="center" wrapText="1"/>
    </xf>
    <xf numFmtId="0" fontId="50" fillId="24" borderId="18" xfId="0" applyFont="1" applyFill="1" applyBorder="1" applyAlignment="1" quotePrefix="1">
      <alignment horizontal="center" vertical="center"/>
    </xf>
    <xf numFmtId="0" fontId="50" fillId="24" borderId="13" xfId="0" applyFont="1" applyFill="1" applyBorder="1" applyAlignment="1">
      <alignment horizontal="right" vertical="center" wrapText="1"/>
    </xf>
    <xf numFmtId="0" fontId="50" fillId="24" borderId="14" xfId="0" applyFont="1" applyFill="1" applyBorder="1" applyAlignment="1">
      <alignment horizontal="right" vertical="center" wrapText="1"/>
    </xf>
    <xf numFmtId="0" fontId="33" fillId="0" borderId="18" xfId="0" applyFont="1" applyBorder="1" applyAlignment="1">
      <alignment horizontal="center" vertical="center"/>
    </xf>
    <xf numFmtId="0" fontId="50" fillId="24" borderId="18" xfId="0" applyFont="1" applyFill="1" applyBorder="1" applyAlignment="1">
      <alignment horizontal="right" vertical="center" wrapText="1"/>
    </xf>
    <xf numFmtId="2" fontId="33" fillId="24" borderId="13" xfId="0" applyNumberFormat="1" applyFont="1" applyFill="1" applyBorder="1" applyAlignment="1">
      <alignment horizontal="right" vertical="center" wrapText="1"/>
    </xf>
    <xf numFmtId="2" fontId="33" fillId="24" borderId="14" xfId="0" applyNumberFormat="1" applyFont="1" applyFill="1" applyBorder="1" applyAlignment="1">
      <alignment horizontal="right" vertical="center" wrapText="1"/>
    </xf>
    <xf numFmtId="3" fontId="33" fillId="24" borderId="18" xfId="0" applyNumberFormat="1" applyFont="1" applyFill="1" applyBorder="1" applyAlignment="1">
      <alignment horizontal="center" vertical="center" wrapText="1"/>
    </xf>
    <xf numFmtId="0" fontId="33" fillId="0" borderId="13" xfId="0" applyFont="1" applyBorder="1" applyAlignment="1">
      <alignment horizontal="right" vertical="center"/>
    </xf>
    <xf numFmtId="0" fontId="33" fillId="0" borderId="18" xfId="0" applyFont="1" applyBorder="1" applyAlignment="1">
      <alignment horizontal="right" vertical="center"/>
    </xf>
    <xf numFmtId="0" fontId="33" fillId="0" borderId="14" xfId="0" applyFont="1" applyBorder="1" applyAlignment="1">
      <alignment horizontal="right" vertical="center"/>
    </xf>
    <xf numFmtId="186" fontId="33" fillId="24" borderId="18" xfId="0" applyNumberFormat="1" applyFont="1" applyFill="1" applyBorder="1" applyAlignment="1">
      <alignment horizontal="right" vertical="center" wrapText="1"/>
    </xf>
    <xf numFmtId="3" fontId="33" fillId="24" borderId="13" xfId="0" applyNumberFormat="1" applyFont="1" applyFill="1" applyBorder="1" applyAlignment="1">
      <alignment horizontal="right" vertical="center"/>
    </xf>
    <xf numFmtId="3" fontId="33" fillId="24" borderId="18" xfId="0" applyNumberFormat="1" applyFont="1" applyFill="1" applyBorder="1" applyAlignment="1">
      <alignment horizontal="right" vertical="center"/>
    </xf>
    <xf numFmtId="3" fontId="33" fillId="24" borderId="14" xfId="0" applyNumberFormat="1" applyFont="1" applyFill="1" applyBorder="1" applyAlignment="1">
      <alignment horizontal="right" vertical="center"/>
    </xf>
    <xf numFmtId="3" fontId="33" fillId="24" borderId="13" xfId="0" applyNumberFormat="1" applyFont="1" applyFill="1" applyBorder="1" applyAlignment="1">
      <alignment horizontal="center" vertical="center"/>
    </xf>
    <xf numFmtId="3" fontId="33" fillId="24" borderId="18" xfId="0" applyNumberFormat="1" applyFont="1" applyFill="1" applyBorder="1" applyAlignment="1">
      <alignment horizontal="center" vertical="center"/>
    </xf>
    <xf numFmtId="3" fontId="33" fillId="24" borderId="14" xfId="0" applyNumberFormat="1" applyFont="1" applyFill="1" applyBorder="1" applyAlignment="1">
      <alignment horizontal="center" vertical="center"/>
    </xf>
    <xf numFmtId="0" fontId="33" fillId="24" borderId="11" xfId="0" applyFont="1" applyFill="1" applyBorder="1" applyAlignment="1">
      <alignment horizontal="center" vertical="center"/>
    </xf>
    <xf numFmtId="0" fontId="33" fillId="24" borderId="20" xfId="0" applyFont="1" applyFill="1" applyBorder="1" applyAlignment="1">
      <alignment horizontal="center" vertical="center"/>
    </xf>
    <xf numFmtId="0" fontId="33" fillId="24" borderId="12" xfId="0" applyFont="1" applyFill="1" applyBorder="1" applyAlignment="1">
      <alignment horizontal="center" vertical="center"/>
    </xf>
    <xf numFmtId="0" fontId="12" fillId="24" borderId="11" xfId="53" applyFill="1" applyBorder="1" applyAlignment="1">
      <alignment horizontal="center" vertical="center" wrapText="1"/>
    </xf>
    <xf numFmtId="0" fontId="12" fillId="24" borderId="20" xfId="53" applyFill="1" applyBorder="1" applyAlignment="1">
      <alignment horizontal="center" vertical="center"/>
    </xf>
    <xf numFmtId="0" fontId="12" fillId="24" borderId="12" xfId="53" applyFill="1" applyBorder="1" applyAlignment="1">
      <alignment horizontal="center" vertical="center"/>
    </xf>
    <xf numFmtId="0" fontId="49" fillId="0" borderId="13"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11" xfId="0" applyFont="1" applyBorder="1" applyAlignment="1">
      <alignment horizontal="center" vertical="center"/>
    </xf>
    <xf numFmtId="0" fontId="49" fillId="0" borderId="20" xfId="0" applyFont="1" applyBorder="1" applyAlignment="1">
      <alignment horizontal="center" vertical="center"/>
    </xf>
    <xf numFmtId="0" fontId="49" fillId="0" borderId="12" xfId="0" applyFont="1" applyBorder="1" applyAlignment="1">
      <alignment horizontal="center" vertical="center"/>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26" fillId="0" borderId="10" xfId="0" applyFont="1" applyBorder="1" applyAlignment="1">
      <alignment horizontal="center" vertical="center"/>
    </xf>
    <xf numFmtId="0" fontId="33" fillId="0" borderId="13" xfId="0" applyFont="1" applyBorder="1" applyAlignment="1">
      <alignment horizontal="center" vertical="center" wrapText="1"/>
    </xf>
    <xf numFmtId="0" fontId="33" fillId="0" borderId="14" xfId="0" applyFont="1" applyBorder="1" applyAlignment="1">
      <alignment horizontal="center" vertical="center" wrapText="1"/>
    </xf>
    <xf numFmtId="0" fontId="48" fillId="0" borderId="13" xfId="0" applyFont="1" applyBorder="1" applyAlignment="1">
      <alignment horizontal="right" vertical="center" wrapText="1"/>
    </xf>
    <xf numFmtId="0" fontId="48" fillId="0" borderId="14" xfId="0" applyFont="1" applyBorder="1" applyAlignment="1">
      <alignment horizontal="right" vertical="center" wrapText="1"/>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186" fontId="48" fillId="0" borderId="13" xfId="0" applyNumberFormat="1" applyFont="1" applyBorder="1" applyAlignment="1">
      <alignment horizontal="right" vertical="center"/>
    </xf>
    <xf numFmtId="186" fontId="48" fillId="0" borderId="14" xfId="0" applyNumberFormat="1" applyFont="1" applyBorder="1" applyAlignment="1">
      <alignment horizontal="right" vertical="center"/>
    </xf>
    <xf numFmtId="0" fontId="48" fillId="0" borderId="13" xfId="0" applyFont="1" applyBorder="1" applyAlignment="1">
      <alignment horizontal="left" vertical="center" wrapText="1"/>
    </xf>
    <xf numFmtId="0" fontId="48" fillId="0" borderId="14" xfId="0" applyFont="1" applyBorder="1" applyAlignment="1">
      <alignment horizontal="left" vertical="center" wrapText="1"/>
    </xf>
    <xf numFmtId="0" fontId="33" fillId="0" borderId="13" xfId="0" applyFont="1" applyBorder="1" applyAlignment="1">
      <alignment horizontal="left" vertical="center" wrapText="1"/>
    </xf>
    <xf numFmtId="0" fontId="33" fillId="0" borderId="14" xfId="0" applyFont="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7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1525"/>
          <c:y val="0.07625"/>
          <c:w val="0.95975"/>
          <c:h val="0.4935"/>
        </c:manualLayout>
      </c:layout>
      <c:barChart>
        <c:barDir val="col"/>
        <c:grouping val="clustered"/>
        <c:varyColors val="0"/>
        <c:ser>
          <c:idx val="0"/>
          <c:order val="0"/>
          <c:tx>
            <c:strRef>
              <c:f>Sheet3!$A$118:$B$118</c:f>
              <c:strCache>
                <c:ptCount val="1"/>
                <c:pt idx="0">
                  <c:v>69 Khu thương mại và dân cư Vĩnh Thạnh.</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Sheet3!$C$118:$AF$118</c:f>
              <c:numCache>
                <c:ptCount val="15"/>
                <c:pt idx="5">
                  <c:v>0</c:v>
                </c:pt>
                <c:pt idx="7">
                  <c:v>0</c:v>
                </c:pt>
              </c:numCache>
            </c:numRef>
          </c:val>
        </c:ser>
        <c:ser>
          <c:idx val="1"/>
          <c:order val="1"/>
          <c:tx>
            <c:strRef>
              <c:f>Sheet3!$A$119:$B$119</c:f>
              <c:strCache>
                <c:ptCount val="1"/>
                <c:pt idx="0">
                  <c:v>69 Khu thương mại và dân cư Vĩnh Thạnh.</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Sheet3!$C$119:$AF$119</c:f>
              <c:numCache>
                <c:ptCount val="15"/>
                <c:pt idx="5">
                  <c:v>0</c:v>
                </c:pt>
                <c:pt idx="7">
                  <c:v>0</c:v>
                </c:pt>
              </c:numCache>
            </c:numRef>
          </c:val>
        </c:ser>
        <c:ser>
          <c:idx val="2"/>
          <c:order val="2"/>
          <c:tx>
            <c:strRef>
              <c:f>Sheet3!$A$120:$B$120</c:f>
              <c:strCache>
                <c:ptCount val="1"/>
                <c:pt idx="0">
                  <c:v>70 Mở rộng, phát triển đô thị mới và nâng cấp chợ Thới Lai hiện hữu (giai đoạn 2)</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Sheet3!$C$120:$AF$120</c:f>
              <c:numCache>
                <c:ptCount val="15"/>
                <c:pt idx="0">
                  <c:v>0</c:v>
                </c:pt>
                <c:pt idx="1">
                  <c:v>0</c:v>
                </c:pt>
                <c:pt idx="2">
                  <c:v>5.83625</c:v>
                </c:pt>
                <c:pt idx="3">
                  <c:v>169</c:v>
                </c:pt>
                <c:pt idx="4">
                  <c:v>0</c:v>
                </c:pt>
                <c:pt idx="5">
                  <c:v>0</c:v>
                </c:pt>
              </c:numCache>
            </c:numRef>
          </c:val>
        </c:ser>
        <c:ser>
          <c:idx val="3"/>
          <c:order val="3"/>
          <c:tx>
            <c:strRef>
              <c:f>Sheet3!$A$121:$B$121</c:f>
              <c:strCache>
                <c:ptCount val="1"/>
                <c:pt idx="0">
                  <c:v>70 Mở rộng, phát triển đô thị mới và nâng cấp chợ Thới Lai hiện hữu (giai đoạn 2)</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Sheet3!$C$121:$AF$121</c:f>
              <c:numCache>
                <c:ptCount val="15"/>
                <c:pt idx="5">
                  <c:v>0</c:v>
                </c:pt>
              </c:numCache>
            </c:numRef>
          </c:val>
        </c:ser>
        <c:ser>
          <c:idx val="4"/>
          <c:order val="4"/>
          <c:tx>
            <c:strRef>
              <c:f>Sheet3!$A$122:$B$122</c:f>
              <c:strCache>
                <c:ptCount val="1"/>
                <c:pt idx="0">
                  <c:v>71 Mở rộng, phát triển đô thị mới và nâng cấp chợ Thới Lai hiện hữu, thị trấn Thới Lai</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Sheet3!$C$122:$AF$122</c:f>
              <c:numCache>
                <c:ptCount val="15"/>
                <c:pt idx="0">
                  <c:v>0</c:v>
                </c:pt>
                <c:pt idx="1">
                  <c:v>0</c:v>
                </c:pt>
                <c:pt idx="2">
                  <c:v>1.7728</c:v>
                </c:pt>
                <c:pt idx="3">
                  <c:v>51</c:v>
                </c:pt>
                <c:pt idx="4">
                  <c:v>0</c:v>
                </c:pt>
                <c:pt idx="5">
                  <c:v>0</c:v>
                </c:pt>
                <c:pt idx="6">
                  <c:v>0</c:v>
                </c:pt>
                <c:pt idx="7">
                  <c:v>0</c:v>
                </c:pt>
                <c:pt idx="10">
                  <c:v>32</c:v>
                </c:pt>
                <c:pt idx="11">
                  <c:v>19</c:v>
                </c:pt>
              </c:numCache>
            </c:numRef>
          </c:val>
        </c:ser>
        <c:ser>
          <c:idx val="5"/>
          <c:order val="5"/>
          <c:tx>
            <c:strRef>
              <c:f>Sheet3!$A$123:$B$123</c:f>
              <c:strCache>
                <c:ptCount val="1"/>
                <c:pt idx="0">
                  <c:v>71 Mở rộng, phát triển đô thị mới và nâng cấp chợ Thới Lai hiện hữu, thị trấn Thới Lai</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Sheet3!$C$123:$AF$123</c:f>
              <c:numCache>
                <c:ptCount val="15"/>
                <c:pt idx="7">
                  <c:v>0</c:v>
                </c:pt>
              </c:numCache>
            </c:numRef>
          </c:val>
        </c:ser>
        <c:ser>
          <c:idx val="6"/>
          <c:order val="6"/>
          <c:tx>
            <c:strRef>
              <c:f>Sheet3!$A$124:$B$124</c:f>
              <c:strCache>
                <c:ptCount val="1"/>
                <c:pt idx="0">
                  <c:v>71 Mở rộng, phát triển đô thị mới và nâng cấp chợ Thới Lai hiện hữu, thị trấn Thới Lai</c:v>
                </c:pt>
              </c:strCache>
            </c:strRef>
          </c:tx>
          <c:spPr>
            <a:solidFill>
              <a:srgbClr val="255E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Sheet3!$C$124:$AF$124</c:f>
              <c:numCache>
                <c:ptCount val="15"/>
                <c:pt idx="4">
                  <c:v>0</c:v>
                </c:pt>
                <c:pt idx="5">
                  <c:v>0</c:v>
                </c:pt>
                <c:pt idx="7">
                  <c:v>0</c:v>
                </c:pt>
              </c:numCache>
            </c:numRef>
          </c:val>
        </c:ser>
        <c:ser>
          <c:idx val="7"/>
          <c:order val="7"/>
          <c:tx>
            <c:strRef>
              <c:f>Sheet3!$A$125:$B$125</c:f>
              <c:strCache>
                <c:ptCount val="1"/>
                <c:pt idx="0">
                  <c:v>71 Mở rộng, phát triển đô thị mới và nâng cấp chợ Thới Lai hiện hữu, thị trấn Thới Lai</c:v>
                </c:pt>
              </c:strCache>
            </c:strRef>
          </c:tx>
          <c:spPr>
            <a:solidFill>
              <a:srgbClr val="9E480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Sheet3!$C$125:$AF$125</c:f>
              <c:numCache>
                <c:ptCount val="15"/>
                <c:pt idx="4">
                  <c:v>0</c:v>
                </c:pt>
                <c:pt idx="7">
                  <c:v>0</c:v>
                </c:pt>
              </c:numCache>
            </c:numRef>
          </c:val>
        </c:ser>
        <c:ser>
          <c:idx val="8"/>
          <c:order val="8"/>
          <c:tx>
            <c:strRef>
              <c:f>Sheet3!$A$126:$B$126</c:f>
              <c:strCache>
                <c:ptCount val="1"/>
                <c:pt idx="0">
                  <c:v>71 Mở rộng, phát triển đô thị mới và nâng cấp chợ Thới Lai hiện hữu, thị trấn Thới Lai</c:v>
                </c:pt>
              </c:strCache>
            </c:strRef>
          </c:tx>
          <c:spPr>
            <a:solidFill>
              <a:srgbClr val="636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Sheet3!$C$126:$AF$126</c:f>
              <c:numCache>
                <c:ptCount val="15"/>
                <c:pt idx="7">
                  <c:v>0</c:v>
                </c:pt>
              </c:numCache>
            </c:numRef>
          </c:val>
        </c:ser>
        <c:ser>
          <c:idx val="9"/>
          <c:order val="9"/>
          <c:tx>
            <c:strRef>
              <c:f>Sheet3!$A$127:$B$127</c:f>
              <c:strCache>
                <c:ptCount val="1"/>
                <c:pt idx="0">
                  <c:v>72 Khu Đô thị mới huyện Thới Lai</c:v>
                </c:pt>
              </c:strCache>
            </c:strRef>
          </c:tx>
          <c:spPr>
            <a:solidFill>
              <a:srgbClr val="9973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Sheet3!$C$127:$AF$127</c:f>
              <c:numCache>
                <c:ptCount val="15"/>
                <c:pt idx="0">
                  <c:v>0</c:v>
                </c:pt>
                <c:pt idx="1">
                  <c:v>0</c:v>
                </c:pt>
                <c:pt idx="2">
                  <c:v>9.5</c:v>
                </c:pt>
                <c:pt idx="3">
                  <c:v>432</c:v>
                </c:pt>
                <c:pt idx="4">
                  <c:v>0</c:v>
                </c:pt>
                <c:pt idx="5">
                  <c:v>0</c:v>
                </c:pt>
                <c:pt idx="6">
                  <c:v>0</c:v>
                </c:pt>
                <c:pt idx="7">
                  <c:v>0</c:v>
                </c:pt>
                <c:pt idx="10">
                  <c:v>121</c:v>
                </c:pt>
                <c:pt idx="11">
                  <c:v>311</c:v>
                </c:pt>
                <c:pt idx="13">
                  <c:v>0</c:v>
                </c:pt>
              </c:numCache>
            </c:numRef>
          </c:val>
        </c:ser>
        <c:ser>
          <c:idx val="10"/>
          <c:order val="10"/>
          <c:tx>
            <c:strRef>
              <c:f>Sheet3!$A$128:$B$128</c:f>
              <c:strCache>
                <c:ptCount val="1"/>
                <c:pt idx="0">
                  <c:v>72 Khu Đô thị mới huyện Thới Lai</c:v>
                </c:pt>
              </c:strCache>
            </c:strRef>
          </c:tx>
          <c:spPr>
            <a:solidFill>
              <a:srgbClr val="26447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Sheet3!$C$128:$AF$128</c:f>
              <c:numCache>
                <c:ptCount val="15"/>
                <c:pt idx="4">
                  <c:v>0</c:v>
                </c:pt>
                <c:pt idx="5">
                  <c:v>0</c:v>
                </c:pt>
                <c:pt idx="6">
                  <c:v>0</c:v>
                </c:pt>
                <c:pt idx="7">
                  <c:v>0</c:v>
                </c:pt>
              </c:numCache>
            </c:numRef>
          </c:val>
        </c:ser>
        <c:ser>
          <c:idx val="11"/>
          <c:order val="11"/>
          <c:tx>
            <c:strRef>
              <c:f>Sheet3!$A$129:$B$129</c:f>
              <c:strCache>
                <c:ptCount val="1"/>
                <c:pt idx="0">
                  <c:v>72 Khu Đô thị mới huyện Thới Lai</c:v>
                </c:pt>
              </c:strCache>
            </c:strRef>
          </c:tx>
          <c:spPr>
            <a:solidFill>
              <a:srgbClr val="43682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Sheet3!$C$129:$AF$129</c:f>
              <c:numCache>
                <c:ptCount val="15"/>
                <c:pt idx="5">
                  <c:v>0</c:v>
                </c:pt>
              </c:numCache>
            </c:numRef>
          </c:val>
        </c:ser>
        <c:ser>
          <c:idx val="12"/>
          <c:order val="12"/>
          <c:tx>
            <c:strRef>
              <c:f>Sheet3!$A$130:$B$130</c:f>
              <c:strCache>
                <c:ptCount val="1"/>
                <c:pt idx="0">
                  <c:v>73 Đầu Tư Khu Dân Cư Nông Thôn Mới Xã Trung Thạnh</c:v>
                </c:pt>
              </c:strCache>
            </c:strRef>
          </c:tx>
          <c:spPr>
            <a:solidFill>
              <a:srgbClr val="7CA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Sheet3!$C$130:$AF$130</c:f>
              <c:numCache>
                <c:ptCount val="15"/>
                <c:pt idx="0">
                  <c:v>0</c:v>
                </c:pt>
                <c:pt idx="1">
                  <c:v>0</c:v>
                </c:pt>
                <c:pt idx="2">
                  <c:v>8.5</c:v>
                </c:pt>
                <c:pt idx="3">
                  <c:v>319</c:v>
                </c:pt>
                <c:pt idx="4">
                  <c:v>0</c:v>
                </c:pt>
                <c:pt idx="11">
                  <c:v>319</c:v>
                </c:pt>
              </c:numCache>
            </c:numRef>
          </c:val>
        </c:ser>
        <c:ser>
          <c:idx val="13"/>
          <c:order val="13"/>
          <c:tx>
            <c:strRef>
              <c:f>Sheet3!$A$131:$B$131</c:f>
              <c:strCache>
                <c:ptCount val="1"/>
                <c:pt idx="0">
                  <c:v>73 Đầu Tư Khu Dân Cư Nông Thôn Mới Xã Trung Thạnh</c:v>
                </c:pt>
              </c:strCache>
            </c:strRef>
          </c:tx>
          <c:spPr>
            <a:solidFill>
              <a:srgbClr val="F197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Sheet3!$C$131:$AF$131</c:f>
              <c:numCache>
                <c:ptCount val="15"/>
                <c:pt idx="4">
                  <c:v>0</c:v>
                </c:pt>
              </c:numCache>
            </c:numRef>
          </c:val>
        </c:ser>
        <c:ser>
          <c:idx val="14"/>
          <c:order val="14"/>
          <c:tx>
            <c:strRef>
              <c:f>Sheet3!$A$132:$B$132</c:f>
              <c:strCache>
                <c:ptCount val="1"/>
                <c:pt idx="0">
                  <c:v>74 Chỉnh trang đô thị và cải thiện môi trường sống tại thị trấn Cờ Đỏ</c:v>
                </c:pt>
              </c:strCache>
            </c:strRef>
          </c:tx>
          <c:spPr>
            <a:solidFill>
              <a:srgbClr val="B7B7B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Sheet3!$C$132:$AF$132</c:f>
              <c:numCache>
                <c:ptCount val="15"/>
                <c:pt idx="0">
                  <c:v>0</c:v>
                </c:pt>
                <c:pt idx="1">
                  <c:v>0</c:v>
                </c:pt>
                <c:pt idx="2">
                  <c:v>16.5</c:v>
                </c:pt>
                <c:pt idx="3">
                  <c:v>630</c:v>
                </c:pt>
                <c:pt idx="7">
                  <c:v>0</c:v>
                </c:pt>
                <c:pt idx="9">
                  <c:v>0</c:v>
                </c:pt>
                <c:pt idx="11">
                  <c:v>630</c:v>
                </c:pt>
              </c:numCache>
            </c:numRef>
          </c:val>
        </c:ser>
        <c:ser>
          <c:idx val="15"/>
          <c:order val="15"/>
          <c:tx>
            <c:strRef>
              <c:f>Sheet3!$A$133:$B$133</c:f>
              <c:strCache>
                <c:ptCount val="1"/>
                <c:pt idx="0">
                  <c:v>74 Chỉnh trang đô thị và cải thiện môi trường sống tại thị trấn Cờ Đỏ</c:v>
                </c:pt>
              </c:strCache>
            </c:strRef>
          </c:tx>
          <c:spPr>
            <a:solidFill>
              <a:srgbClr val="FFCD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Sheet3!$C$133:$AF$133</c:f>
              <c:numCache>
                <c:ptCount val="15"/>
                <c:pt idx="7">
                  <c:v>0</c:v>
                </c:pt>
              </c:numCache>
            </c:numRef>
          </c:val>
        </c:ser>
        <c:ser>
          <c:idx val="16"/>
          <c:order val="16"/>
          <c:tx>
            <c:strRef>
              <c:f>Sheet3!$A$134:$B$134</c:f>
              <c:strCache>
                <c:ptCount val="1"/>
                <c:pt idx="0">
                  <c:v>74 Chỉnh trang đô thị và cải thiện môi trường sống tại thị trấn Cờ Đỏ</c:v>
                </c:pt>
              </c:strCache>
            </c:strRef>
          </c:tx>
          <c:spPr>
            <a:solidFill>
              <a:srgbClr val="698ED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Sheet3!$C$134:$AF$134</c:f>
              <c:numCache>
                <c:ptCount val="15"/>
                <c:pt idx="7">
                  <c:v>0</c:v>
                </c:pt>
              </c:numCache>
            </c:numRef>
          </c:val>
        </c:ser>
        <c:ser>
          <c:idx val="17"/>
          <c:order val="17"/>
          <c:tx>
            <c:strRef>
              <c:f>Sheet3!$A$135:$B$135</c:f>
              <c:strCache>
                <c:ptCount val="1"/>
                <c:pt idx="0">
                  <c:v>74 Chỉnh trang đô thị và cải thiện môi trường sống tại thị trấn Cờ Đỏ</c:v>
                </c:pt>
              </c:strCache>
            </c:strRef>
          </c:tx>
          <c:spPr>
            <a:solidFill>
              <a:srgbClr val="8CC16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Sheet3!$C$135:$AF$135</c:f>
              <c:numCache>
                <c:ptCount val="15"/>
                <c:pt idx="7">
                  <c:v>0</c:v>
                </c:pt>
              </c:numCache>
            </c:numRef>
          </c:val>
        </c:ser>
        <c:ser>
          <c:idx val="18"/>
          <c:order val="18"/>
          <c:tx>
            <c:strRef>
              <c:f>Sheet3!$A$136:$B$136</c:f>
              <c:strCache>
                <c:ptCount val="1"/>
                <c:pt idx="0">
                  <c:v>74 Chỉnh trang đô thị và cải thiện môi trường sống tại thị trấn Cờ Đỏ</c:v>
                </c:pt>
              </c:strCache>
            </c:strRef>
          </c:tx>
          <c:spPr>
            <a:solidFill>
              <a:srgbClr val="327D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Sheet3!$C$136:$AF$136</c:f>
              <c:numCache>
                <c:ptCount val="15"/>
                <c:pt idx="7">
                  <c:v>0</c:v>
                </c:pt>
              </c:numCache>
            </c:numRef>
          </c:val>
        </c:ser>
        <c:ser>
          <c:idx val="19"/>
          <c:order val="19"/>
          <c:tx>
            <c:strRef>
              <c:f>Sheet3!$A$137:$B$137</c:f>
              <c:strCache>
                <c:ptCount val="1"/>
                <c:pt idx="0">
                  <c:v>74 Chỉnh trang đô thị và cải thiện môi trường sống tại thị trấn Cờ Đỏ</c:v>
                </c:pt>
              </c:strCache>
            </c:strRef>
          </c:tx>
          <c:spPr>
            <a:solidFill>
              <a:srgbClr val="D2601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Sheet3!$C$137:$AF$137</c:f>
              <c:numCache>
                <c:ptCount val="15"/>
                <c:pt idx="7">
                  <c:v>0</c:v>
                </c:pt>
              </c:numCache>
            </c:numRef>
          </c:val>
        </c:ser>
        <c:ser>
          <c:idx val="20"/>
          <c:order val="20"/>
          <c:tx>
            <c:strRef>
              <c:f>Sheet3!$A$138:$B$138</c:f>
              <c:strCache>
                <c:ptCount val="1"/>
                <c:pt idx="0">
                  <c:v>75 Khu Tái định cư (Khu D) Khu Di tích lịch sử Lộ Vòng Cung Cần Thơ</c:v>
                </c:pt>
              </c:strCache>
            </c:strRef>
          </c:tx>
          <c:spPr>
            <a:solidFill>
              <a:srgbClr val="84848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Sheet3!$C$138:$AF$138</c:f>
              <c:numCache>
                <c:ptCount val="15"/>
                <c:pt idx="0">
                  <c:v>0</c:v>
                </c:pt>
                <c:pt idx="1">
                  <c:v>0</c:v>
                </c:pt>
                <c:pt idx="2">
                  <c:v>7.19</c:v>
                </c:pt>
                <c:pt idx="4">
                  <c:v>0</c:v>
                </c:pt>
                <c:pt idx="5">
                  <c:v>0</c:v>
                </c:pt>
                <c:pt idx="8">
                  <c:v>0</c:v>
                </c:pt>
              </c:numCache>
            </c:numRef>
          </c:val>
        </c:ser>
        <c:ser>
          <c:idx val="21"/>
          <c:order val="21"/>
          <c:tx>
            <c:strRef>
              <c:f>Sheet3!$A$139:$B$139</c:f>
              <c:strCache>
                <c:ptCount val="1"/>
                <c:pt idx="0">
                  <c:v>75 TỔNG CỘNG</c:v>
                </c:pt>
              </c:strCache>
            </c:strRef>
          </c:tx>
          <c:spPr>
            <a:solidFill>
              <a:srgbClr val="CC9A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Sheet3!$C$139:$AF$139</c:f>
              <c:numCache>
                <c:ptCount val="15"/>
                <c:pt idx="2">
                  <c:v>2465.305150000001</c:v>
                </c:pt>
                <c:pt idx="3">
                  <c:v>29680</c:v>
                </c:pt>
              </c:numCache>
            </c:numRef>
          </c:val>
        </c:ser>
        <c:overlap val="-27"/>
        <c:gapWidth val="219"/>
        <c:axId val="38829688"/>
        <c:axId val="13922873"/>
      </c:barChart>
      <c:catAx>
        <c:axId val="3882968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3922873"/>
        <c:crosses val="autoZero"/>
        <c:auto val="1"/>
        <c:lblOffset val="100"/>
        <c:tickLblSkip val="1"/>
        <c:noMultiLvlLbl val="0"/>
      </c:catAx>
      <c:valAx>
        <c:axId val="1392287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829688"/>
        <c:crossesAt val="1"/>
        <c:crossBetween val="between"/>
        <c:dispUnits/>
      </c:valAx>
      <c:spPr>
        <a:noFill/>
        <a:ln>
          <a:noFill/>
        </a:ln>
      </c:spPr>
    </c:plotArea>
    <c:legend>
      <c:legendPos val="b"/>
      <c:layout>
        <c:manualLayout>
          <c:xMode val="edge"/>
          <c:yMode val="edge"/>
          <c:x val="0.06075"/>
          <c:y val="0.60025"/>
          <c:w val="0.8785"/>
          <c:h val="0.38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7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1525"/>
          <c:y val="0.07625"/>
          <c:w val="0.95975"/>
          <c:h val="0.4935"/>
        </c:manualLayout>
      </c:layout>
      <c:barChart>
        <c:barDir val="col"/>
        <c:grouping val="clustered"/>
        <c:varyColors val="0"/>
        <c:ser>
          <c:idx val="0"/>
          <c:order val="0"/>
          <c:tx>
            <c:strRef>
              <c:f>Sheet3!$A$118:$B$118</c:f>
              <c:strCache>
                <c:ptCount val="1"/>
                <c:pt idx="0">
                  <c:v>69 Khu thương mại và dân cư Vĩnh Thạnh.</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Sheet3!$C$118:$AF$118</c:f>
              <c:numCache>
                <c:ptCount val="15"/>
                <c:pt idx="5">
                  <c:v>0</c:v>
                </c:pt>
                <c:pt idx="7">
                  <c:v>0</c:v>
                </c:pt>
              </c:numCache>
            </c:numRef>
          </c:val>
        </c:ser>
        <c:ser>
          <c:idx val="1"/>
          <c:order val="1"/>
          <c:tx>
            <c:strRef>
              <c:f>Sheet3!$A$119:$B$119</c:f>
              <c:strCache>
                <c:ptCount val="1"/>
                <c:pt idx="0">
                  <c:v>69 Khu thương mại và dân cư Vĩnh Thạnh.</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Sheet3!$C$119:$AF$119</c:f>
              <c:numCache>
                <c:ptCount val="15"/>
                <c:pt idx="5">
                  <c:v>0</c:v>
                </c:pt>
                <c:pt idx="7">
                  <c:v>0</c:v>
                </c:pt>
              </c:numCache>
            </c:numRef>
          </c:val>
        </c:ser>
        <c:ser>
          <c:idx val="2"/>
          <c:order val="2"/>
          <c:tx>
            <c:strRef>
              <c:f>Sheet3!$A$120:$B$120</c:f>
              <c:strCache>
                <c:ptCount val="1"/>
                <c:pt idx="0">
                  <c:v>70 Mở rộng, phát triển đô thị mới và nâng cấp chợ Thới Lai hiện hữu (giai đoạn 2)</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Sheet3!$C$120:$AF$120</c:f>
              <c:numCache>
                <c:ptCount val="15"/>
                <c:pt idx="0">
                  <c:v>0</c:v>
                </c:pt>
                <c:pt idx="1">
                  <c:v>0</c:v>
                </c:pt>
                <c:pt idx="2">
                  <c:v>5.83625</c:v>
                </c:pt>
                <c:pt idx="3">
                  <c:v>169</c:v>
                </c:pt>
                <c:pt idx="4">
                  <c:v>0</c:v>
                </c:pt>
                <c:pt idx="5">
                  <c:v>0</c:v>
                </c:pt>
              </c:numCache>
            </c:numRef>
          </c:val>
        </c:ser>
        <c:ser>
          <c:idx val="3"/>
          <c:order val="3"/>
          <c:tx>
            <c:strRef>
              <c:f>Sheet3!$A$121:$B$121</c:f>
              <c:strCache>
                <c:ptCount val="1"/>
                <c:pt idx="0">
                  <c:v>70 Mở rộng, phát triển đô thị mới và nâng cấp chợ Thới Lai hiện hữu (giai đoạn 2)</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Sheet3!$C$121:$AF$121</c:f>
              <c:numCache>
                <c:ptCount val="15"/>
                <c:pt idx="5">
                  <c:v>0</c:v>
                </c:pt>
              </c:numCache>
            </c:numRef>
          </c:val>
        </c:ser>
        <c:ser>
          <c:idx val="4"/>
          <c:order val="4"/>
          <c:tx>
            <c:strRef>
              <c:f>Sheet3!$A$122:$B$122</c:f>
              <c:strCache>
                <c:ptCount val="1"/>
                <c:pt idx="0">
                  <c:v>71 Mở rộng, phát triển đô thị mới và nâng cấp chợ Thới Lai hiện hữu, thị trấn Thới Lai</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Sheet3!$C$122:$AF$122</c:f>
              <c:numCache>
                <c:ptCount val="15"/>
                <c:pt idx="0">
                  <c:v>0</c:v>
                </c:pt>
                <c:pt idx="1">
                  <c:v>0</c:v>
                </c:pt>
                <c:pt idx="2">
                  <c:v>1.7728</c:v>
                </c:pt>
                <c:pt idx="3">
                  <c:v>51</c:v>
                </c:pt>
                <c:pt idx="4">
                  <c:v>0</c:v>
                </c:pt>
                <c:pt idx="5">
                  <c:v>0</c:v>
                </c:pt>
                <c:pt idx="6">
                  <c:v>0</c:v>
                </c:pt>
                <c:pt idx="7">
                  <c:v>0</c:v>
                </c:pt>
                <c:pt idx="10">
                  <c:v>32</c:v>
                </c:pt>
                <c:pt idx="11">
                  <c:v>19</c:v>
                </c:pt>
              </c:numCache>
            </c:numRef>
          </c:val>
        </c:ser>
        <c:ser>
          <c:idx val="5"/>
          <c:order val="5"/>
          <c:tx>
            <c:strRef>
              <c:f>Sheet3!$A$123:$B$123</c:f>
              <c:strCache>
                <c:ptCount val="1"/>
                <c:pt idx="0">
                  <c:v>71 Mở rộng, phát triển đô thị mới và nâng cấp chợ Thới Lai hiện hữu, thị trấn Thới Lai</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Sheet3!$C$123:$AF$123</c:f>
              <c:numCache>
                <c:ptCount val="15"/>
                <c:pt idx="7">
                  <c:v>0</c:v>
                </c:pt>
              </c:numCache>
            </c:numRef>
          </c:val>
        </c:ser>
        <c:ser>
          <c:idx val="6"/>
          <c:order val="6"/>
          <c:tx>
            <c:strRef>
              <c:f>Sheet3!$A$124:$B$124</c:f>
              <c:strCache>
                <c:ptCount val="1"/>
                <c:pt idx="0">
                  <c:v>71 Mở rộng, phát triển đô thị mới và nâng cấp chợ Thới Lai hiện hữu, thị trấn Thới Lai</c:v>
                </c:pt>
              </c:strCache>
            </c:strRef>
          </c:tx>
          <c:spPr>
            <a:solidFill>
              <a:srgbClr val="255E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Sheet3!$C$124:$AF$124</c:f>
              <c:numCache>
                <c:ptCount val="15"/>
                <c:pt idx="4">
                  <c:v>0</c:v>
                </c:pt>
                <c:pt idx="5">
                  <c:v>0</c:v>
                </c:pt>
                <c:pt idx="7">
                  <c:v>0</c:v>
                </c:pt>
              </c:numCache>
            </c:numRef>
          </c:val>
        </c:ser>
        <c:ser>
          <c:idx val="7"/>
          <c:order val="7"/>
          <c:tx>
            <c:strRef>
              <c:f>Sheet3!$A$125:$B$125</c:f>
              <c:strCache>
                <c:ptCount val="1"/>
                <c:pt idx="0">
                  <c:v>71 Mở rộng, phát triển đô thị mới và nâng cấp chợ Thới Lai hiện hữu, thị trấn Thới Lai</c:v>
                </c:pt>
              </c:strCache>
            </c:strRef>
          </c:tx>
          <c:spPr>
            <a:solidFill>
              <a:srgbClr val="9E480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Sheet3!$C$125:$AF$125</c:f>
              <c:numCache>
                <c:ptCount val="15"/>
                <c:pt idx="4">
                  <c:v>0</c:v>
                </c:pt>
                <c:pt idx="7">
                  <c:v>0</c:v>
                </c:pt>
              </c:numCache>
            </c:numRef>
          </c:val>
        </c:ser>
        <c:ser>
          <c:idx val="8"/>
          <c:order val="8"/>
          <c:tx>
            <c:strRef>
              <c:f>Sheet3!$A$126:$B$126</c:f>
              <c:strCache>
                <c:ptCount val="1"/>
                <c:pt idx="0">
                  <c:v>71 Mở rộng, phát triển đô thị mới và nâng cấp chợ Thới Lai hiện hữu, thị trấn Thới Lai</c:v>
                </c:pt>
              </c:strCache>
            </c:strRef>
          </c:tx>
          <c:spPr>
            <a:solidFill>
              <a:srgbClr val="636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Sheet3!$C$126:$AF$126</c:f>
              <c:numCache>
                <c:ptCount val="15"/>
                <c:pt idx="7">
                  <c:v>0</c:v>
                </c:pt>
              </c:numCache>
            </c:numRef>
          </c:val>
        </c:ser>
        <c:ser>
          <c:idx val="9"/>
          <c:order val="9"/>
          <c:tx>
            <c:strRef>
              <c:f>Sheet3!$A$127:$B$127</c:f>
              <c:strCache>
                <c:ptCount val="1"/>
                <c:pt idx="0">
                  <c:v>72 Khu Đô thị mới huyện Thới Lai</c:v>
                </c:pt>
              </c:strCache>
            </c:strRef>
          </c:tx>
          <c:spPr>
            <a:solidFill>
              <a:srgbClr val="9973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Sheet3!$C$127:$AF$127</c:f>
              <c:numCache>
                <c:ptCount val="15"/>
                <c:pt idx="0">
                  <c:v>0</c:v>
                </c:pt>
                <c:pt idx="1">
                  <c:v>0</c:v>
                </c:pt>
                <c:pt idx="2">
                  <c:v>9.5</c:v>
                </c:pt>
                <c:pt idx="3">
                  <c:v>432</c:v>
                </c:pt>
                <c:pt idx="4">
                  <c:v>0</c:v>
                </c:pt>
                <c:pt idx="5">
                  <c:v>0</c:v>
                </c:pt>
                <c:pt idx="6">
                  <c:v>0</c:v>
                </c:pt>
                <c:pt idx="7">
                  <c:v>0</c:v>
                </c:pt>
                <c:pt idx="10">
                  <c:v>121</c:v>
                </c:pt>
                <c:pt idx="11">
                  <c:v>311</c:v>
                </c:pt>
                <c:pt idx="13">
                  <c:v>0</c:v>
                </c:pt>
              </c:numCache>
            </c:numRef>
          </c:val>
        </c:ser>
        <c:ser>
          <c:idx val="10"/>
          <c:order val="10"/>
          <c:tx>
            <c:strRef>
              <c:f>Sheet3!$A$128:$B$128</c:f>
              <c:strCache>
                <c:ptCount val="1"/>
                <c:pt idx="0">
                  <c:v>72 Khu Đô thị mới huyện Thới Lai</c:v>
                </c:pt>
              </c:strCache>
            </c:strRef>
          </c:tx>
          <c:spPr>
            <a:solidFill>
              <a:srgbClr val="26447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Sheet3!$C$128:$AF$128</c:f>
              <c:numCache>
                <c:ptCount val="15"/>
                <c:pt idx="4">
                  <c:v>0</c:v>
                </c:pt>
                <c:pt idx="5">
                  <c:v>0</c:v>
                </c:pt>
                <c:pt idx="6">
                  <c:v>0</c:v>
                </c:pt>
                <c:pt idx="7">
                  <c:v>0</c:v>
                </c:pt>
              </c:numCache>
            </c:numRef>
          </c:val>
        </c:ser>
        <c:ser>
          <c:idx val="11"/>
          <c:order val="11"/>
          <c:tx>
            <c:strRef>
              <c:f>Sheet3!$A$129:$B$129</c:f>
              <c:strCache>
                <c:ptCount val="1"/>
                <c:pt idx="0">
                  <c:v>72 Khu Đô thị mới huyện Thới Lai</c:v>
                </c:pt>
              </c:strCache>
            </c:strRef>
          </c:tx>
          <c:spPr>
            <a:solidFill>
              <a:srgbClr val="43682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Sheet3!$C$129:$AF$129</c:f>
              <c:numCache>
                <c:ptCount val="15"/>
                <c:pt idx="5">
                  <c:v>0</c:v>
                </c:pt>
              </c:numCache>
            </c:numRef>
          </c:val>
        </c:ser>
        <c:ser>
          <c:idx val="12"/>
          <c:order val="12"/>
          <c:tx>
            <c:strRef>
              <c:f>Sheet3!$A$130:$B$130</c:f>
              <c:strCache>
                <c:ptCount val="1"/>
                <c:pt idx="0">
                  <c:v>73 Đầu Tư Khu Dân Cư Nông Thôn Mới Xã Trung Thạnh</c:v>
                </c:pt>
              </c:strCache>
            </c:strRef>
          </c:tx>
          <c:spPr>
            <a:solidFill>
              <a:srgbClr val="7CA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Sheet3!$C$130:$AF$130</c:f>
              <c:numCache>
                <c:ptCount val="15"/>
                <c:pt idx="0">
                  <c:v>0</c:v>
                </c:pt>
                <c:pt idx="1">
                  <c:v>0</c:v>
                </c:pt>
                <c:pt idx="2">
                  <c:v>8.5</c:v>
                </c:pt>
                <c:pt idx="3">
                  <c:v>319</c:v>
                </c:pt>
                <c:pt idx="4">
                  <c:v>0</c:v>
                </c:pt>
                <c:pt idx="11">
                  <c:v>319</c:v>
                </c:pt>
              </c:numCache>
            </c:numRef>
          </c:val>
        </c:ser>
        <c:ser>
          <c:idx val="13"/>
          <c:order val="13"/>
          <c:tx>
            <c:strRef>
              <c:f>Sheet3!$A$131:$B$131</c:f>
              <c:strCache>
                <c:ptCount val="1"/>
                <c:pt idx="0">
                  <c:v>73 Đầu Tư Khu Dân Cư Nông Thôn Mới Xã Trung Thạnh</c:v>
                </c:pt>
              </c:strCache>
            </c:strRef>
          </c:tx>
          <c:spPr>
            <a:solidFill>
              <a:srgbClr val="F197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Sheet3!$C$131:$AF$131</c:f>
              <c:numCache>
                <c:ptCount val="15"/>
                <c:pt idx="4">
                  <c:v>0</c:v>
                </c:pt>
              </c:numCache>
            </c:numRef>
          </c:val>
        </c:ser>
        <c:ser>
          <c:idx val="14"/>
          <c:order val="14"/>
          <c:tx>
            <c:strRef>
              <c:f>Sheet3!$A$132:$B$132</c:f>
              <c:strCache>
                <c:ptCount val="1"/>
                <c:pt idx="0">
                  <c:v>74 Chỉnh trang đô thị và cải thiện môi trường sống tại thị trấn Cờ Đỏ</c:v>
                </c:pt>
              </c:strCache>
            </c:strRef>
          </c:tx>
          <c:spPr>
            <a:solidFill>
              <a:srgbClr val="B7B7B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Sheet3!$C$132:$AF$132</c:f>
              <c:numCache>
                <c:ptCount val="15"/>
                <c:pt idx="0">
                  <c:v>0</c:v>
                </c:pt>
                <c:pt idx="1">
                  <c:v>0</c:v>
                </c:pt>
                <c:pt idx="2">
                  <c:v>16.5</c:v>
                </c:pt>
                <c:pt idx="3">
                  <c:v>630</c:v>
                </c:pt>
                <c:pt idx="7">
                  <c:v>0</c:v>
                </c:pt>
                <c:pt idx="9">
                  <c:v>0</c:v>
                </c:pt>
                <c:pt idx="11">
                  <c:v>630</c:v>
                </c:pt>
              </c:numCache>
            </c:numRef>
          </c:val>
        </c:ser>
        <c:ser>
          <c:idx val="15"/>
          <c:order val="15"/>
          <c:tx>
            <c:strRef>
              <c:f>Sheet3!$A$133:$B$133</c:f>
              <c:strCache>
                <c:ptCount val="1"/>
                <c:pt idx="0">
                  <c:v>74 Chỉnh trang đô thị và cải thiện môi trường sống tại thị trấn Cờ Đỏ</c:v>
                </c:pt>
              </c:strCache>
            </c:strRef>
          </c:tx>
          <c:spPr>
            <a:solidFill>
              <a:srgbClr val="FFCD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Sheet3!$C$133:$AF$133</c:f>
              <c:numCache>
                <c:ptCount val="15"/>
                <c:pt idx="7">
                  <c:v>0</c:v>
                </c:pt>
              </c:numCache>
            </c:numRef>
          </c:val>
        </c:ser>
        <c:ser>
          <c:idx val="16"/>
          <c:order val="16"/>
          <c:tx>
            <c:strRef>
              <c:f>Sheet3!$A$134:$B$134</c:f>
              <c:strCache>
                <c:ptCount val="1"/>
                <c:pt idx="0">
                  <c:v>74 Chỉnh trang đô thị và cải thiện môi trường sống tại thị trấn Cờ Đỏ</c:v>
                </c:pt>
              </c:strCache>
            </c:strRef>
          </c:tx>
          <c:spPr>
            <a:solidFill>
              <a:srgbClr val="698ED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Sheet3!$C$134:$AF$134</c:f>
              <c:numCache>
                <c:ptCount val="15"/>
                <c:pt idx="7">
                  <c:v>0</c:v>
                </c:pt>
              </c:numCache>
            </c:numRef>
          </c:val>
        </c:ser>
        <c:ser>
          <c:idx val="17"/>
          <c:order val="17"/>
          <c:tx>
            <c:strRef>
              <c:f>Sheet3!$A$135:$B$135</c:f>
              <c:strCache>
                <c:ptCount val="1"/>
                <c:pt idx="0">
                  <c:v>74 Chỉnh trang đô thị và cải thiện môi trường sống tại thị trấn Cờ Đỏ</c:v>
                </c:pt>
              </c:strCache>
            </c:strRef>
          </c:tx>
          <c:spPr>
            <a:solidFill>
              <a:srgbClr val="8CC16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Sheet3!$C$135:$AF$135</c:f>
              <c:numCache>
                <c:ptCount val="15"/>
                <c:pt idx="7">
                  <c:v>0</c:v>
                </c:pt>
              </c:numCache>
            </c:numRef>
          </c:val>
        </c:ser>
        <c:ser>
          <c:idx val="18"/>
          <c:order val="18"/>
          <c:tx>
            <c:strRef>
              <c:f>Sheet3!$A$136:$B$136</c:f>
              <c:strCache>
                <c:ptCount val="1"/>
                <c:pt idx="0">
                  <c:v>74 Chỉnh trang đô thị và cải thiện môi trường sống tại thị trấn Cờ Đỏ</c:v>
                </c:pt>
              </c:strCache>
            </c:strRef>
          </c:tx>
          <c:spPr>
            <a:solidFill>
              <a:srgbClr val="327D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Sheet3!$C$136:$AF$136</c:f>
              <c:numCache>
                <c:ptCount val="15"/>
                <c:pt idx="7">
                  <c:v>0</c:v>
                </c:pt>
              </c:numCache>
            </c:numRef>
          </c:val>
        </c:ser>
        <c:ser>
          <c:idx val="19"/>
          <c:order val="19"/>
          <c:tx>
            <c:strRef>
              <c:f>Sheet3!$A$137:$B$137</c:f>
              <c:strCache>
                <c:ptCount val="1"/>
                <c:pt idx="0">
                  <c:v>74 Chỉnh trang đô thị và cải thiện môi trường sống tại thị trấn Cờ Đỏ</c:v>
                </c:pt>
              </c:strCache>
            </c:strRef>
          </c:tx>
          <c:spPr>
            <a:solidFill>
              <a:srgbClr val="D2601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Sheet3!$C$137:$AF$137</c:f>
              <c:numCache>
                <c:ptCount val="15"/>
                <c:pt idx="7">
                  <c:v>0</c:v>
                </c:pt>
              </c:numCache>
            </c:numRef>
          </c:val>
        </c:ser>
        <c:ser>
          <c:idx val="20"/>
          <c:order val="20"/>
          <c:tx>
            <c:strRef>
              <c:f>Sheet3!$A$138:$B$138</c:f>
              <c:strCache>
                <c:ptCount val="1"/>
                <c:pt idx="0">
                  <c:v>75 Khu Tái định cư (Khu D) Khu Di tích lịch sử Lộ Vòng Cung Cần Thơ</c:v>
                </c:pt>
              </c:strCache>
            </c:strRef>
          </c:tx>
          <c:spPr>
            <a:solidFill>
              <a:srgbClr val="84848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Sheet3!$C$138:$AF$138</c:f>
              <c:numCache>
                <c:ptCount val="15"/>
                <c:pt idx="0">
                  <c:v>0</c:v>
                </c:pt>
                <c:pt idx="1">
                  <c:v>0</c:v>
                </c:pt>
                <c:pt idx="2">
                  <c:v>7.19</c:v>
                </c:pt>
                <c:pt idx="4">
                  <c:v>0</c:v>
                </c:pt>
                <c:pt idx="5">
                  <c:v>0</c:v>
                </c:pt>
                <c:pt idx="8">
                  <c:v>0</c:v>
                </c:pt>
              </c:numCache>
            </c:numRef>
          </c:val>
        </c:ser>
        <c:ser>
          <c:idx val="21"/>
          <c:order val="21"/>
          <c:tx>
            <c:strRef>
              <c:f>Sheet3!$A$139:$B$139</c:f>
              <c:strCache>
                <c:ptCount val="1"/>
                <c:pt idx="0">
                  <c:v>75 TỔNG CỘNG</c:v>
                </c:pt>
              </c:strCache>
            </c:strRef>
          </c:tx>
          <c:spPr>
            <a:solidFill>
              <a:srgbClr val="CC9A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Sheet3!$C$3:$AF$117</c:f>
              <c:multiLvlStrCache>
                <c:ptCount val="15"/>
                <c:lvl>
                  <c:pt idx="0">
                    <c:v>Công ty CP ĐTXD TM Cơ Hội Mới</c:v>
                  </c:pt>
                  <c:pt idx="1">
                    <c:v>Vĩnh Thạnh.</c:v>
                  </c:pt>
                  <c:pt idx="2">
                    <c:v>24.68</c:v>
                  </c:pt>
                  <c:pt idx="3">
                    <c:v>474</c:v>
                  </c:pt>
                  <c:pt idx="4">
                    <c:v>1394/UBND-QH</c:v>
                  </c:pt>
                  <c:pt idx="5">
                    <c:v>2079/QĐ-UBND</c:v>
                  </c:pt>
                  <c:pt idx="6">
                    <c:v>3173/QĐ-UBND</c:v>
                  </c:pt>
                  <c:pt idx="7">
                    <c:v>166/QĐ-UBND</c:v>
                  </c:pt>
                  <c:pt idx="8">
                    <c:v>1563/TB-STNMT</c:v>
                  </c:pt>
                  <c:pt idx="9">
                    <c:v>92-SXD-CCGĐXD 12/02/2019</c:v>
                  </c:pt>
                  <c:pt idx="10">
                    <c:v>0</c:v>
                  </c:pt>
                  <c:pt idx="11">
                    <c:v>0</c:v>
                  </c:pt>
                  <c:pt idx="12">
                    <c:v>x</c:v>
                  </c:pt>
                  <c:pt idx="13">
                    <c:v>Bán nhà</c:v>
                  </c:pt>
                  <c:pt idx="14">
                    <c:v>408/UBND-XDĐT</c:v>
                  </c:pt>
                </c:lvl>
                <c:lvl>
                  <c:pt idx="0">
                    <c:v>Công ty Cổ phần đầu tư và Phát triển đa quốc gia IDI</c:v>
                  </c:pt>
                  <c:pt idx="1">
                    <c:v>Thốt Nốt - Vĩnh Thạnh</c:v>
                  </c:pt>
                  <c:pt idx="2">
                    <c:v>200</c:v>
                  </c:pt>
                  <c:pt idx="3">
                    <c:v>1,000</c:v>
                  </c:pt>
                  <c:pt idx="4">
                    <c:v>30/3/2007</c:v>
                  </c:pt>
                  <c:pt idx="5">
                    <c:v>25/8/2008</c:v>
                  </c:pt>
                  <c:pt idx="6">
                    <c:v>23/12/2019</c:v>
                  </c:pt>
                  <c:pt idx="7">
                    <c:v>15/01/2014</c:v>
                  </c:pt>
                  <c:pt idx="8">
                    <c:v>24/5/2017</c:v>
                  </c:pt>
                  <c:pt idx="9">
                    <c:v>Sở Xây dựng</c:v>
                  </c:pt>
                  <c:pt idx="10">
                    <c:v>512</c:v>
                  </c:pt>
                  <c:pt idx="11">
                    <c:v>0</c:v>
                  </c:pt>
                  <c:pt idx="12">
                    <c:v>x</c:v>
                  </c:pt>
                  <c:pt idx="14">
                    <c:v>17/02/2020</c:v>
                  </c:pt>
                </c:lvl>
                <c:lvl>
                  <c:pt idx="0">
                    <c:v>Doanh nghiệp tư nhân Huỳnh Châu</c:v>
                  </c:pt>
                  <c:pt idx="1">
                    <c:v>Thốt Nốt</c:v>
                  </c:pt>
                  <c:pt idx="2">
                    <c:v>10.151</c:v>
                  </c:pt>
                  <c:pt idx="3">
                    <c:v>508</c:v>
                  </c:pt>
                  <c:pt idx="4">
                    <c:v>3131/QĐ-UBND 23/10/2015</c:v>
                  </c:pt>
                  <c:pt idx="5">
                    <c:v>268/QĐ-UBND</c:v>
                  </c:pt>
                  <c:pt idx="6">
                    <c:v>215/QĐ-UBND</c:v>
                  </c:pt>
                  <c:pt idx="7">
                    <c:v>1169/QĐ-UBND</c:v>
                  </c:pt>
                  <c:pt idx="8">
                    <c:v>1641/TB-STNMT</c:v>
                  </c:pt>
                  <c:pt idx="10">
                    <c:v>758</c:v>
                  </c:pt>
                  <c:pt idx="11">
                    <c:v>474</c:v>
                  </c:pt>
                  <c:pt idx="12">
                    <c:v>X</c:v>
                  </c:pt>
                  <c:pt idx="14">
                    <c:v>-Lô nền TĐC: (242+334)/817</c:v>
                  </c:pt>
                </c:lvl>
                <c:lvl>
                  <c:pt idx="0">
                    <c:v>Trung tâm Xây dựng hạ tầng Khu công nghiệp Thốt Nốt</c:v>
                  </c:pt>
                  <c:pt idx="1">
                    <c:v>Thốt Nốt</c:v>
                  </c:pt>
                  <c:pt idx="2">
                    <c:v>25.88</c:v>
                  </c:pt>
                  <c:pt idx="3">
                    <c:v>156</c:v>
                  </c:pt>
                  <c:pt idx="4">
                    <c:v>1417/UBND-KT</c:v>
                  </c:pt>
                  <c:pt idx="5">
                    <c:v>19/02/2020</c:v>
                  </c:pt>
                  <c:pt idx="6">
                    <c:v>24/01/2019</c:v>
                  </c:pt>
                  <c:pt idx="7">
                    <c:v>27/4/2017</c:v>
                  </c:pt>
                  <c:pt idx="8">
                    <c:v>07/6/2016</c:v>
                  </c:pt>
                  <c:pt idx="10">
                    <c:v>456</c:v>
                  </c:pt>
                  <c:pt idx="11">
                    <c:v>508</c:v>
                  </c:pt>
                  <c:pt idx="12">
                    <c:v>X</c:v>
                  </c:pt>
                  <c:pt idx="14">
                    <c:v>-Lô nền bàn giao TP: 07/818</c:v>
                  </c:pt>
                </c:lvl>
                <c:lvl>
                  <c:pt idx="0">
                    <c:v>Công ty CP Xây dựng Thương mại Hoàng Gia </c:v>
                  </c:pt>
                  <c:pt idx="1">
                    <c:v>Thốt Nốt</c:v>
                  </c:pt>
                  <c:pt idx="2">
                    <c:v>9.78</c:v>
                  </c:pt>
                  <c:pt idx="3">
                    <c:v>194</c:v>
                  </c:pt>
                  <c:pt idx="4">
                    <c:v>31/3/2009</c:v>
                  </c:pt>
                  <c:pt idx="5">
                    <c:v>67/QĐ-UBND</c:v>
                  </c:pt>
                  <c:pt idx="6">
                    <c:v>1449/QĐ-UBND</c:v>
                  </c:pt>
                  <c:pt idx="7">
                    <c:v>1040/QĐ-UBND</c:v>
                  </c:pt>
                  <c:pt idx="8">
                    <c:v>Sở TNMT</c:v>
                  </c:pt>
                  <c:pt idx="10">
                    <c:v>380/380</c:v>
                  </c:pt>
                  <c:pt idx="11">
                    <c:v>0</c:v>
                  </c:pt>
                  <c:pt idx="12">
                    <c:v>X</c:v>
                  </c:pt>
                  <c:pt idx="14">
                    <c:v>- Lô nền TĐC tại chỗ: 14</c:v>
                  </c:pt>
                </c:lvl>
                <c:lvl>
                  <c:pt idx="0">
                    <c:v>Công ty Cổ phần Tập đoàn Đầu tư IPA</c:v>
                  </c:pt>
                  <c:pt idx="1">
                    <c:v>Thốt Nốt</c:v>
                  </c:pt>
                  <c:pt idx="2">
                    <c:v>22.03</c:v>
                  </c:pt>
                  <c:pt idx="3">
                    <c:v>505</c:v>
                  </c:pt>
                  <c:pt idx="4">
                    <c:v>35/QĐ-UBND</c:v>
                  </c:pt>
                  <c:pt idx="5">
                    <c:v>10/01/2017</c:v>
                  </c:pt>
                  <c:pt idx="6">
                    <c:v>17/6/2019</c:v>
                  </c:pt>
                  <c:pt idx="7">
                    <c:v>26/4/2011</c:v>
                  </c:pt>
                  <c:pt idx="8">
                    <c:v>Nghiệm thu hạ tầng</c:v>
                  </c:pt>
                  <c:pt idx="10">
                    <c:v>556</c:v>
                  </c:pt>
                  <c:pt idx="11">
                    <c:v>156</c:v>
                  </c:pt>
                  <c:pt idx="12">
                    <c:v>Bán nền</c:v>
                  </c:pt>
                  <c:pt idx="14">
                    <c:v>- Lô nền bàn giao TP: 29</c:v>
                  </c:pt>
                </c:lvl>
                <c:lvl>
                  <c:pt idx="1">
                    <c:v>Ô Môn</c:v>
                  </c:pt>
                  <c:pt idx="2">
                    <c:v>3.4838</c:v>
                  </c:pt>
                  <c:pt idx="3">
                    <c:v>89</c:v>
                  </c:pt>
                  <c:pt idx="4">
                    <c:v>07/01/2019</c:v>
                  </c:pt>
                  <c:pt idx="5">
                    <c:v>1484/QĐ-UBND</c:v>
                  </c:pt>
                  <c:pt idx="6">
                    <c:v>1173/QĐ-UBND</c:v>
                  </c:pt>
                  <c:pt idx="7">
                    <c:v>537/QĐ-UBND</c:v>
                  </c:pt>
                  <c:pt idx="10">
                    <c:v>483</c:v>
                  </c:pt>
                  <c:pt idx="11">
                    <c:v>194</c:v>
                  </c:pt>
                  <c:pt idx="12">
                    <c:v>Đủ điều kiện</c:v>
                  </c:pt>
                </c:lvl>
                <c:lvl>
                  <c:pt idx="1">
                    <c:v>Ô Môn</c:v>
                  </c:pt>
                  <c:pt idx="2">
                    <c:v>2.86</c:v>
                  </c:pt>
                  <c:pt idx="3">
                    <c:v>87</c:v>
                  </c:pt>
                  <c:pt idx="4">
                    <c:v>2012/QĐ-UBND</c:v>
                  </c:pt>
                  <c:pt idx="5">
                    <c:v>25/5/2015</c:v>
                  </c:pt>
                  <c:pt idx="6">
                    <c:v>16/5/2019</c:v>
                  </c:pt>
                  <c:pt idx="7">
                    <c:v>07/3/2019</c:v>
                  </c:pt>
                  <c:pt idx="10">
                    <c:v>607</c:v>
                  </c:pt>
                  <c:pt idx="11">
                    <c:v>0</c:v>
                  </c:pt>
                  <c:pt idx="14">
                    <c:v>- Lô nền TĐC tại chỗ + đổi đất: 204</c:v>
                  </c:pt>
                </c:lvl>
                <c:lvl>
                  <c:pt idx="1">
                    <c:v>Bình Thủy</c:v>
                  </c:pt>
                  <c:pt idx="2">
                    <c:v>0</c:v>
                  </c:pt>
                  <c:pt idx="3">
                    <c:v>388</c:v>
                  </c:pt>
                  <c:pt idx="4">
                    <c:v>04/8/2017</c:v>
                  </c:pt>
                  <c:pt idx="5">
                    <c:v>943/QĐ-UBND</c:v>
                  </c:pt>
                  <c:pt idx="6">
                    <c:v>347/QĐ-UBND</c:v>
                  </c:pt>
                  <c:pt idx="7">
                    <c:v>2744/QĐ-UBND</c:v>
                  </c:pt>
                  <c:pt idx="10">
                    <c:v>546</c:v>
                  </c:pt>
                  <c:pt idx="11">
                    <c:v>505</c:v>
                  </c:pt>
                  <c:pt idx="14">
                    <c:v>- Lô nền bàn giao TP: 04</c:v>
                  </c:pt>
                </c:lvl>
                <c:lvl>
                  <c:pt idx="1">
                    <c:v>Bình Thủy</c:v>
                  </c:pt>
                  <c:pt idx="2">
                    <c:v>19.925</c:v>
                  </c:pt>
                  <c:pt idx="3">
                    <c:v>1,530</c:v>
                  </c:pt>
                  <c:pt idx="4">
                    <c:v>1535/QĐ-UBND</c:v>
                  </c:pt>
                  <c:pt idx="5">
                    <c:v>18/3/2005</c:v>
                  </c:pt>
                  <c:pt idx="6">
                    <c:v>28/01/2015</c:v>
                  </c:pt>
                  <c:pt idx="7">
                    <c:v>23/10/2018</c:v>
                  </c:pt>
                  <c:pt idx="10">
                    <c:v> - Lô nền CĐT kinh doanh: 1595</c:v>
                  </c:pt>
                  <c:pt idx="11">
                    <c:v>89</c:v>
                  </c:pt>
                  <c:pt idx="14">
                    <c:v>- Lô nền CĐT kinh doanh: 831</c:v>
                  </c:pt>
                </c:lvl>
                <c:lvl>
                  <c:pt idx="1">
                    <c:v>Bình Thủy</c:v>
                  </c:pt>
                  <c:pt idx="2">
                    <c:v>14.069</c:v>
                  </c:pt>
                  <c:pt idx="3">
                    <c:v>379</c:v>
                  </c:pt>
                  <c:pt idx="4">
                    <c:v>25/6/2019</c:v>
                  </c:pt>
                  <c:pt idx="5">
                    <c:v>751/QĐ-UBND</c:v>
                  </c:pt>
                  <c:pt idx="6">
                    <c:v>2499/QĐ-UBND</c:v>
                  </c:pt>
                  <c:pt idx="7">
                    <c:v>2724/QĐ-UBND</c:v>
                  </c:pt>
                  <c:pt idx="10">
                    <c:v>851</c:v>
                  </c:pt>
                  <c:pt idx="11">
                    <c:v>0</c:v>
                  </c:pt>
                </c:lvl>
                <c:lvl>
                  <c:pt idx="1">
                    <c:v>Bình Thủy</c:v>
                  </c:pt>
                  <c:pt idx="2">
                    <c:v>55.7916</c:v>
                  </c:pt>
                  <c:pt idx="3">
                    <c:v>298</c:v>
                  </c:pt>
                  <c:pt idx="4">
                    <c:v>2521/QĐ-UBND</c:v>
                  </c:pt>
                  <c:pt idx="5">
                    <c:v>22/3/2018</c:v>
                  </c:pt>
                  <c:pt idx="6">
                    <c:v>18/10/2019</c:v>
                  </c:pt>
                  <c:pt idx="7">
                    <c:v>22/10/2018</c:v>
                  </c:pt>
                  <c:pt idx="10">
                    <c:v>1,053</c:v>
                  </c:pt>
                  <c:pt idx="11">
                    <c:v>0</c:v>
                  </c:pt>
                </c:lvl>
                <c:lvl>
                  <c:pt idx="1">
                    <c:v>Bình Thủy</c:v>
                  </c:pt>
                  <c:pt idx="2">
                    <c:v>10.74</c:v>
                  </c:pt>
                  <c:pt idx="3">
                    <c:v>842</c:v>
                  </c:pt>
                  <c:pt idx="4">
                    <c:v>08/8/2016</c:v>
                  </c:pt>
                  <c:pt idx="5">
                    <c:v>357/QĐ-UBND</c:v>
                  </c:pt>
                  <c:pt idx="6">
                    <c:v>354/QĐ-UBND</c:v>
                  </c:pt>
                  <c:pt idx="7">
                    <c:v>3266/QĐ-UB</c:v>
                  </c:pt>
                  <c:pt idx="10">
                    <c:v>1,128</c:v>
                  </c:pt>
                  <c:pt idx="11">
                    <c:v>0</c:v>
                  </c:pt>
                </c:lvl>
                <c:lvl>
                  <c:pt idx="1">
                    <c:v>Bình Thủy</c:v>
                  </c:pt>
                  <c:pt idx="2">
                    <c:v>143.52</c:v>
                  </c:pt>
                  <c:pt idx="3">
                    <c:v>1,133</c:v>
                  </c:pt>
                  <c:pt idx="4">
                    <c:v>1938/QĐ-UBND</c:v>
                  </c:pt>
                  <c:pt idx="5">
                    <c:v>07/02/2013</c:v>
                  </c:pt>
                  <c:pt idx="6">
                    <c:v>27/02/2020</c:v>
                  </c:pt>
                  <c:pt idx="7">
                    <c:v>03/11/2009</c:v>
                  </c:pt>
                  <c:pt idx="10">
                    <c:v>91</c:v>
                  </c:pt>
                  <c:pt idx="11">
                    <c:v>0</c:v>
                  </c:pt>
                </c:lvl>
                <c:lvl>
                  <c:pt idx="1">
                    <c:v>Cái Răng </c:v>
                  </c:pt>
                  <c:pt idx="2">
                    <c:v>54.1</c:v>
                  </c:pt>
                  <c:pt idx="3">
                    <c:v>784</c:v>
                  </c:pt>
                  <c:pt idx="4">
                    <c:v>02/8/2018</c:v>
                  </c:pt>
                  <c:pt idx="5">
                    <c:v>1760/QĐ-UBND</c:v>
                  </c:pt>
                  <c:pt idx="6">
                    <c:v>509/QĐ-UBND</c:v>
                  </c:pt>
                  <c:pt idx="7">
                    <c:v>4895/QĐ-UB</c:v>
                  </c:pt>
                  <c:pt idx="10">
                    <c:v>155</c:v>
                  </c:pt>
                  <c:pt idx="11">
                    <c:v>168</c:v>
                  </c:pt>
                </c:lvl>
                <c:lvl>
                  <c:pt idx="1">
                    <c:v>Cái Răng </c:v>
                  </c:pt>
                  <c:pt idx="2">
                    <c:v>1.73</c:v>
                  </c:pt>
                  <c:pt idx="3">
                    <c:v>810</c:v>
                  </c:pt>
                  <c:pt idx="4">
                    <c:v>2163/QĐ-UBND</c:v>
                  </c:pt>
                  <c:pt idx="5">
                    <c:v>25/5/2005</c:v>
                  </c:pt>
                  <c:pt idx="6">
                    <c:v>28/02/2013</c:v>
                  </c:pt>
                  <c:pt idx="7">
                    <c:v>31/12/2003</c:v>
                  </c:pt>
                  <c:pt idx="10">
                    <c:v>556</c:v>
                  </c:pt>
                  <c:pt idx="11">
                    <c:v>26</c:v>
                  </c:pt>
                </c:lvl>
                <c:lvl>
                  <c:pt idx="1">
                    <c:v>Cái Răng </c:v>
                  </c:pt>
                  <c:pt idx="2">
                    <c:v>51.32</c:v>
                  </c:pt>
                  <c:pt idx="3">
                    <c:v>460</c:v>
                  </c:pt>
                  <c:pt idx="4">
                    <c:v>01/7/2016</c:v>
                  </c:pt>
                  <c:pt idx="5">
                    <c:v>3089/QĐ-UBND</c:v>
                  </c:pt>
                  <c:pt idx="6">
                    <c:v>2987/QĐ-UBND</c:v>
                  </c:pt>
                  <c:pt idx="7">
                    <c:v>4895/QĐ-UB</c:v>
                  </c:pt>
                  <c:pt idx="10">
                    <c:v>Đã cấp</c:v>
                  </c:pt>
                  <c:pt idx="11">
                    <c:v>0</c:v>
                  </c:pt>
                </c:lvl>
                <c:lvl>
                  <c:pt idx="1">
                    <c:v>Cái Răng</c:v>
                  </c:pt>
                  <c:pt idx="2">
                    <c:v>10.7</c:v>
                  </c:pt>
                  <c:pt idx="3">
                    <c:v>1,392</c:v>
                  </c:pt>
                  <c:pt idx="4">
                    <c:v>262/QĐ-UBND </c:v>
                  </c:pt>
                  <c:pt idx="5">
                    <c:v>27/6/2017</c:v>
                  </c:pt>
                  <c:pt idx="6">
                    <c:v>06/12/2019</c:v>
                  </c:pt>
                  <c:pt idx="7">
                    <c:v>31/12/2003</c:v>
                  </c:pt>
                  <c:pt idx="10">
                    <c:v>Cấp giấy chứng nhận</c:v>
                  </c:pt>
                  <c:pt idx="11">
                    <c:v>1,024</c:v>
                  </c:pt>
                </c:lvl>
                <c:lvl>
                  <c:pt idx="1">
                    <c:v>Cái Răng</c:v>
                  </c:pt>
                  <c:pt idx="2">
                    <c:v>7.0076</c:v>
                  </c:pt>
                  <c:pt idx="3">
                    <c:v>817</c:v>
                  </c:pt>
                  <c:pt idx="4">
                    <c:v>30/01/2019</c:v>
                  </c:pt>
                  <c:pt idx="5">
                    <c:v>5684/QĐ-UBND</c:v>
                  </c:pt>
                  <c:pt idx="6">
                    <c:v>2170/QĐ-UBND</c:v>
                  </c:pt>
                  <c:pt idx="7">
                    <c:v>237/QĐ-UBND</c:v>
                  </c:pt>
                  <c:pt idx="11">
                    <c:v>147</c:v>
                  </c:pt>
                </c:lvl>
                <c:lvl>
                  <c:pt idx="1">
                    <c:v>Cái Răng</c:v>
                  </c:pt>
                  <c:pt idx="2">
                    <c:v>12.3136</c:v>
                  </c:pt>
                  <c:pt idx="3">
                    <c:v>630</c:v>
                  </c:pt>
                  <c:pt idx="4">
                    <c:v>1604/QĐ-UBND</c:v>
                  </c:pt>
                  <c:pt idx="5">
                    <c:v>21/11/2018</c:v>
                  </c:pt>
                  <c:pt idx="6">
                    <c:v>18/8/2017</c:v>
                  </c:pt>
                  <c:pt idx="7">
                    <c:v>14/02/2020</c:v>
                  </c:pt>
                  <c:pt idx="11">
                    <c:v>10</c:v>
                  </c:pt>
                </c:lvl>
                <c:lvl>
                  <c:pt idx="1">
                    <c:v>Cái Răng </c:v>
                  </c:pt>
                  <c:pt idx="2">
                    <c:v>99.86</c:v>
                  </c:pt>
                  <c:pt idx="3">
                    <c:v>4,731</c:v>
                  </c:pt>
                  <c:pt idx="4">
                    <c:v>25/6/2018</c:v>
                  </c:pt>
                  <c:pt idx="5">
                    <c:v>2845/QĐ-UBND</c:v>
                  </c:pt>
                  <c:pt idx="6">
                    <c:v> </c:v>
                  </c:pt>
                  <c:pt idx="7">
                    <c:v>2784/QĐ-UBND</c:v>
                  </c:pt>
                  <c:pt idx="11">
                    <c:v>11</c:v>
                  </c:pt>
                </c:lvl>
                <c:lvl>
                  <c:pt idx="1">
                    <c:v>Cái Răng </c:v>
                  </c:pt>
                  <c:pt idx="2">
                    <c:v>43.88</c:v>
                  </c:pt>
                  <c:pt idx="3">
                    <c:v>617</c:v>
                  </c:pt>
                  <c:pt idx="5">
                    <c:v>27/4/2018</c:v>
                  </c:pt>
                  <c:pt idx="7">
                    <c:v>15/11/2019</c:v>
                  </c:pt>
                  <c:pt idx="11">
                    <c:v>69</c:v>
                  </c:pt>
                </c:lvl>
                <c:lvl>
                  <c:pt idx="1">
                    <c:v>Cái Răng </c:v>
                  </c:pt>
                  <c:pt idx="2">
                    <c:v>11.9</c:v>
                  </c:pt>
                  <c:pt idx="3">
                    <c:v>560</c:v>
                  </c:pt>
                  <c:pt idx="11">
                    <c:v>430</c:v>
                  </c:pt>
                </c:lvl>
                <c:lvl>
                  <c:pt idx="1">
                    <c:v>Cái Răng</c:v>
                  </c:pt>
                  <c:pt idx="2">
                    <c:v>10.4</c:v>
                  </c:pt>
                  <c:pt idx="3">
                    <c:v>1,122</c:v>
                  </c:pt>
                  <c:pt idx="11">
                    <c:v>0</c:v>
                  </c:pt>
                </c:lvl>
                <c:lvl>
                  <c:pt idx="1">
                    <c:v>Cái Răng</c:v>
                  </c:pt>
                  <c:pt idx="2">
                    <c:v>19.1863</c:v>
                  </c:pt>
                  <c:pt idx="3">
                    <c:v>341</c:v>
                  </c:pt>
                  <c:pt idx="11">
                    <c:v>0</c:v>
                  </c:pt>
                </c:lvl>
                <c:lvl>
                  <c:pt idx="1">
                    <c:v>Cái Răng</c:v>
                  </c:pt>
                  <c:pt idx="2">
                    <c:v>40.326</c:v>
                  </c:pt>
                  <c:pt idx="3">
                    <c:v>417</c:v>
                  </c:pt>
                  <c:pt idx="11">
                    <c:v>0</c:v>
                  </c:pt>
                </c:lvl>
                <c:lvl>
                  <c:pt idx="2">
                    <c:v>17.699</c:v>
                  </c:pt>
                  <c:pt idx="3">
                    <c:v>953</c:v>
                  </c:pt>
                  <c:pt idx="11">
                    <c:v>0</c:v>
                  </c:pt>
                </c:lvl>
                <c:lvl>
                  <c:pt idx="2">
                    <c:v>16.575</c:v>
                  </c:pt>
                  <c:pt idx="3">
                    <c:v>821</c:v>
                  </c:pt>
                  <c:pt idx="11">
                    <c:v>0</c:v>
                  </c:pt>
                </c:lvl>
                <c:lvl>
                  <c:pt idx="2">
                    <c:v>19.38</c:v>
                  </c:pt>
                  <c:pt idx="3">
                    <c:v>503</c:v>
                  </c:pt>
                  <c:pt idx="11">
                    <c:v>0</c:v>
                  </c:pt>
                </c:lvl>
                <c:lvl>
                  <c:pt idx="2">
                    <c:v>11.515</c:v>
                  </c:pt>
                  <c:pt idx="3">
                    <c:v>352</c:v>
                  </c:pt>
                  <c:pt idx="11">
                    <c:v>0</c:v>
                  </c:pt>
                </c:lvl>
                <c:lvl>
                  <c:pt idx="2">
                    <c:v>13.41</c:v>
                  </c:pt>
                  <c:pt idx="3">
                    <c:v>773</c:v>
                  </c:pt>
                  <c:pt idx="11">
                    <c:v>417</c:v>
                  </c:pt>
                </c:lvl>
                <c:lvl>
                  <c:pt idx="2">
                    <c:v>42.653</c:v>
                  </c:pt>
                  <c:pt idx="3">
                    <c:v>705</c:v>
                  </c:pt>
                  <c:pt idx="11">
                    <c:v>417</c:v>
                  </c:pt>
                </c:lvl>
                <c:lvl>
                  <c:pt idx="2">
                    <c:v>28.973</c:v>
                  </c:pt>
                  <c:pt idx="3">
                    <c:v>686</c:v>
                  </c:pt>
                  <c:pt idx="11">
                    <c:v>953</c:v>
                  </c:pt>
                </c:lvl>
                <c:lvl>
                  <c:pt idx="2">
                    <c:v>72.39</c:v>
                  </c:pt>
                  <c:pt idx="3">
                    <c:v>84</c:v>
                  </c:pt>
                  <c:pt idx="11">
                    <c:v>512</c:v>
                  </c:pt>
                </c:lvl>
                <c:lvl>
                  <c:pt idx="2">
                    <c:v>16.567</c:v>
                  </c:pt>
                  <c:pt idx="3">
                    <c:v>588</c:v>
                  </c:pt>
                  <c:pt idx="11">
                    <c:v>503</c:v>
                  </c:pt>
                </c:lvl>
                <c:lvl>
                  <c:pt idx="2">
                    <c:v>56</c:v>
                  </c:pt>
                  <c:pt idx="3">
                    <c:v>1,794</c:v>
                  </c:pt>
                  <c:pt idx="11">
                    <c:v>352</c:v>
                  </c:pt>
                </c:lvl>
                <c:lvl>
                  <c:pt idx="2">
                    <c:v>145.55</c:v>
                  </c:pt>
                  <c:pt idx="3">
                    <c:v>556</c:v>
                  </c:pt>
                  <c:pt idx="11">
                    <c:v>0</c:v>
                  </c:pt>
                </c:lvl>
                <c:lvl>
                  <c:pt idx="2">
                    <c:v>43.8</c:v>
                  </c:pt>
                  <c:pt idx="3">
                    <c:v>Tổng nền theo QH</c:v>
                  </c:pt>
                  <c:pt idx="11">
                    <c:v>773</c:v>
                  </c:pt>
                </c:lvl>
                <c:lvl>
                  <c:pt idx="2">
                    <c:v>15.9</c:v>
                  </c:pt>
                  <c:pt idx="3">
                    <c:v>Số lô nền</c:v>
                  </c:pt>
                  <c:pt idx="11">
                    <c:v>550</c:v>
                  </c:pt>
                </c:lvl>
                <c:lvl>
                  <c:pt idx="2">
                    <c:v>23.47</c:v>
                  </c:pt>
                  <c:pt idx="3">
                    <c:v>Trong đó</c:v>
                  </c:pt>
                  <c:pt idx="11">
                    <c:v>545</c:v>
                  </c:pt>
                </c:lvl>
                <c:lvl>
                  <c:pt idx="2">
                    <c:v>26.98</c:v>
                  </c:pt>
                  <c:pt idx="11">
                    <c:v>84</c:v>
                  </c:pt>
                </c:lvl>
                <c:lvl>
                  <c:pt idx="2">
                    <c:v>14.7</c:v>
                  </c:pt>
                  <c:pt idx="11">
                    <c:v>588</c:v>
                  </c:pt>
                </c:lvl>
                <c:lvl>
                  <c:pt idx="11">
                    <c:v>1,794</c:v>
                  </c:pt>
                </c:lvl>
                <c:lvl>
                  <c:pt idx="11">
                    <c:v>0</c:v>
                  </c:pt>
                </c:lvl>
                <c:lvl>
                  <c:pt idx="11">
                    <c:v>Chưa cấp</c:v>
                  </c:pt>
                </c:lvl>
              </c:multiLvlStrCache>
            </c:multiLvlStrRef>
          </c:cat>
          <c:val>
            <c:numRef>
              <c:f>Sheet3!$C$139:$AF$139</c:f>
              <c:numCache>
                <c:ptCount val="15"/>
                <c:pt idx="2">
                  <c:v>2465.305150000001</c:v>
                </c:pt>
                <c:pt idx="3">
                  <c:v>29680</c:v>
                </c:pt>
              </c:numCache>
            </c:numRef>
          </c:val>
        </c:ser>
        <c:overlap val="-27"/>
        <c:gapWidth val="219"/>
        <c:axId val="58196994"/>
        <c:axId val="54010899"/>
      </c:barChart>
      <c:catAx>
        <c:axId val="5819699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4010899"/>
        <c:crosses val="autoZero"/>
        <c:auto val="1"/>
        <c:lblOffset val="100"/>
        <c:tickLblSkip val="1"/>
        <c:noMultiLvlLbl val="0"/>
      </c:catAx>
      <c:valAx>
        <c:axId val="5401089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8196994"/>
        <c:crossesAt val="1"/>
        <c:crossBetween val="between"/>
        <c:dispUnits/>
      </c:valAx>
      <c:spPr>
        <a:noFill/>
        <a:ln>
          <a:noFill/>
        </a:ln>
      </c:spPr>
    </c:plotArea>
    <c:legend>
      <c:legendPos val="b"/>
      <c:layout>
        <c:manualLayout>
          <c:xMode val="edge"/>
          <c:yMode val="edge"/>
          <c:x val="0.06075"/>
          <c:y val="0.60025"/>
          <c:w val="0.8785"/>
          <c:h val="0.38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0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101"/>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162675"/>
    <xdr:graphicFrame>
      <xdr:nvGraphicFramePr>
        <xdr:cNvPr id="1" name="Shape 1025"/>
        <xdr:cNvGraphicFramePr/>
      </xdr:nvGraphicFramePr>
      <xdr:xfrm>
        <a:off x="0" y="0"/>
        <a:ext cx="9401175" cy="6162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162675"/>
    <xdr:graphicFrame>
      <xdr:nvGraphicFramePr>
        <xdr:cNvPr id="1" name="Shape 1025"/>
        <xdr:cNvGraphicFramePr/>
      </xdr:nvGraphicFramePr>
      <xdr:xfrm>
        <a:off x="0" y="0"/>
        <a:ext cx="9401175" cy="6162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file://C:\Users\Administrator\AppData\Roaming\Microsoft\Excel\773-UB%2024-3-2004%20Cong%20ty%20Van%20Phat%20chu%20truong%202004.pdf" TargetMode="External" /><Relationship Id="rId2" Type="http://schemas.openxmlformats.org/officeDocument/2006/relationships/hyperlink" Target="qd_1588_signed.pdf" TargetMode="External" /><Relationship Id="rId3" Type="http://schemas.openxmlformats.org/officeDocument/2006/relationships/hyperlink" Target="file://C:\Users\Administrator\AppData\Roaming\Microsoft\Excel\qd_2416_1_signed.pdf" TargetMode="External" /><Relationship Id="rId4" Type="http://schemas.openxmlformats.org/officeDocument/2006/relationships/hyperlink" Target="994-QD-UBND_30-01.pdf" TargetMode="External" /><Relationship Id="rId5" Type="http://schemas.openxmlformats.org/officeDocument/2006/relationships/hyperlink" Target="file://C:\Users\Administrator\AppData\Roaming\Microsoft\Excel\2725-Q&#272;-UBND%2022-10.pdf" TargetMode="External" /><Relationship Id="rId6" Type="http://schemas.openxmlformats.org/officeDocument/2006/relationships/hyperlink" Target="1475-2003-1500-KNO-GV-TrgDHCT.pdf" TargetMode="External" /><Relationship Id="rId7" Type="http://schemas.openxmlformats.org/officeDocument/2006/relationships/hyperlink" Target="file://C:\Users\Administrator\AppData\Roaming\Microsoft\Excel\Quyet%20dinh%203519.pdf" TargetMode="External" /><Relationship Id="rId8" Type="http://schemas.openxmlformats.org/officeDocument/2006/relationships/hyperlink" Target="2799-2012-KNO-GV-DHCT.pdf" TargetMode="External" /><Relationship Id="rId9" Type="http://schemas.openxmlformats.org/officeDocument/2006/relationships/hyperlink" Target="2257-Q&#272;-UBND%2024-8.pdf" TargetMode="External" /><Relationship Id="rId10" Type="http://schemas.openxmlformats.org/officeDocument/2006/relationships/hyperlink" Target="653-QD-UBND%2019-3.pdf" TargetMode="External" /><Relationship Id="rId11" Type="http://schemas.openxmlformats.org/officeDocument/2006/relationships/hyperlink" Target="2430.2007-TDCcKhuong-VanPhat.pdf" TargetMode="External" /><Relationship Id="rId12" Type="http://schemas.openxmlformats.org/officeDocument/2006/relationships/hyperlink" Target="QD%202503%20phe%20duyet%20dau%20tu%20truong%20DH%20Y%20Duoc.pdf" TargetMode="External" /><Relationship Id="rId13" Type="http://schemas.openxmlformats.org/officeDocument/2006/relationships/hyperlink" Target="2973-QD-UBND%2028-10-2010%20Khu%20TDC%20Truong%20DH%20Y%20duoc%20Can%20Tho.pdf" TargetMode="External" /><Relationship Id="rId14" Type="http://schemas.openxmlformats.org/officeDocument/2006/relationships/hyperlink" Target="QD_2017%20Cty%20Hong%20Phat%20khu%20dan%20cu%20GD3.pdf" TargetMode="External" /><Relationship Id="rId15" Type="http://schemas.openxmlformats.org/officeDocument/2006/relationships/hyperlink" Target="file://C:\Users\Administrator\AppData\Roaming\Microsoft\Excel\2604-qd-ubnd_10-9.pdf" TargetMode="External" /><Relationship Id="rId16" Type="http://schemas.openxmlformats.org/officeDocument/2006/relationships/hyperlink" Target="file://C:\Users\Administrator\AppData\Roaming\Microsoft\Excel\183-QD-UBND_17-01.pdf" TargetMode="External" /><Relationship Id="rId17" Type="http://schemas.openxmlformats.org/officeDocument/2006/relationships/hyperlink" Target="file://C:\Users\Administrator\AppData\Roaming\Microsoft\Excel\qd_1348-Khu%20&#273;&#244;%20th&#7883;%20m&#7899;i%20An%20B&#236;nh_signed.pdf" TargetMode="External" /><Relationship Id="rId18" Type="http://schemas.openxmlformats.org/officeDocument/2006/relationships/hyperlink" Target="QD_2670%20giao%20dat%20dot%201%20do%20thi%20An%20Binh.pdf" TargetMode="External" /><Relationship Id="rId19" Type="http://schemas.openxmlformats.org/officeDocument/2006/relationships/hyperlink" Target="3374-QD-UBND_20-12%20giao%20dat%20dot%202.pdf" TargetMode="External" /><Relationship Id="rId20" Type="http://schemas.openxmlformats.org/officeDocument/2006/relationships/hyperlink" Target="qd_2420_1_signed.pdf" TargetMode="External" /><Relationship Id="rId21" Type="http://schemas.openxmlformats.org/officeDocument/2006/relationships/hyperlink" Target="904-QD-UBND%2012-4.pdf" TargetMode="External" /><Relationship Id="rId22" Type="http://schemas.openxmlformats.org/officeDocument/2006/relationships/hyperlink" Target="940-qd-ubnd_06-4.pdf" TargetMode="External" /><Relationship Id="rId23" Type="http://schemas.openxmlformats.org/officeDocument/2006/relationships/hyperlink" Target="qd_768_signed.pdf" TargetMode="External" /><Relationship Id="rId24" Type="http://schemas.openxmlformats.org/officeDocument/2006/relationships/hyperlink" Target="qd_2954_signed49130.pdf" TargetMode="External" /><Relationship Id="rId25" Type="http://schemas.openxmlformats.org/officeDocument/2006/relationships/hyperlink" Target="1010-QD-UBND_07-02.pdf" TargetMode="External" /><Relationship Id="rId26" Type="http://schemas.openxmlformats.org/officeDocument/2006/relationships/hyperlink" Target="493-UBND-XDDT%2014-02-2012%20chu%20truong%20KDT%20pham%20ngu%20lao.pdf" TargetMode="External" /><Relationship Id="rId27" Type="http://schemas.openxmlformats.org/officeDocument/2006/relationships/hyperlink" Target="2184-UBND-XDDT%2025-5-2012%20chu%20truong%20KDT%20pham%20ngu%20lao.pdf" TargetMode="External" /><Relationship Id="rId28" Type="http://schemas.openxmlformats.org/officeDocument/2006/relationships/hyperlink" Target="1154-Q&#272;-UBND.pdf" TargetMode="External" /><Relationship Id="rId29" Type="http://schemas.openxmlformats.org/officeDocument/2006/relationships/hyperlink" Target="2800-Q&#272;-UBND%2029-10.pdf" TargetMode="External" /><Relationship Id="rId30" Type="http://schemas.openxmlformats.org/officeDocument/2006/relationships/hyperlink" Target="3290-QD-UBND_27-10%20Pham%20Ngu%20Lao.pdf" TargetMode="External" /><Relationship Id="rId31" Type="http://schemas.openxmlformats.org/officeDocument/2006/relationships/hyperlink" Target="3498-QD-UBND_16-11-2016.pdf" TargetMode="External" /><Relationship Id="rId32" Type="http://schemas.openxmlformats.org/officeDocument/2006/relationships/hyperlink" Target="959-QD-UB%2024-3-2008.quy%20hoach%20dat%20KNV%20con%20Khuong%20Cty%20Dia%20Oc.pdf" TargetMode="External" /><Relationship Id="rId33" Type="http://schemas.openxmlformats.org/officeDocument/2006/relationships/hyperlink" Target="2785-2004-1500-NhavuoncKhuong-DiaOc.pdf" TargetMode="External" /><Relationship Id="rId34" Type="http://schemas.openxmlformats.org/officeDocument/2006/relationships/hyperlink" Target="3383-QD-UBND%2012-11-2015%20Cty%20Dia%20oc%20Khu%20nha%20vuon%20Con%20Khuong.pdf" TargetMode="External" /><Relationship Id="rId35" Type="http://schemas.openxmlformats.org/officeDocument/2006/relationships/hyperlink" Target="77-%20Q&#272;-CT.UB%202001%20ph&#234;%20duy&#7879;t%20d&#7921;%20&#225;n%20khu%20d&#226;n%20c&#432;%2091B%20(g&#273;%201).pdf" TargetMode="External" /><Relationship Id="rId36" Type="http://schemas.openxmlformats.org/officeDocument/2006/relationships/hyperlink" Target="2672-Q&#272;-CT.UB%202001%20ph&#234;%20duy&#7879;t%20d&#7921;%20&#225;n%20&#273;&#7847;u%20t&#432;%20khu%20d&#226;n%20c&#432;%2091B%20(g&#273;%202).pdf" TargetMode="External" /><Relationship Id="rId37" Type="http://schemas.openxmlformats.org/officeDocument/2006/relationships/hyperlink" Target="26-Q&#272;-UB%202005%20ph&#234;%20duy&#7879;t%20QH%20chi%20ti&#7871;t%201.500%20khu%20d&#226;n%20c&#432;%2091B-g&#273;%203,%20p.An%20B&#236;nh%20do%20CTy%20PT%20nh&#224;%20&#273;&#7847;u%20t&#432;.pdf" TargetMode="External" /><Relationship Id="rId38" Type="http://schemas.openxmlformats.org/officeDocument/2006/relationships/hyperlink" Target="file://C:\Users\Administrator\AppData\Roaming\Microsoft\Excel\QD%20373%20giao%20dat%20dot%201.pdf" TargetMode="External" /><Relationship Id="rId39" Type="http://schemas.openxmlformats.org/officeDocument/2006/relationships/hyperlink" Target="410-QD-UBND_04-3.pdf" TargetMode="External" /><Relationship Id="rId40" Type="http://schemas.openxmlformats.org/officeDocument/2006/relationships/hyperlink" Target="file://C:\Users\Administrator\AppData\Roaming\Microsoft\Excel\CV%20425%20chu%20truong.pdf" TargetMode="External" /><Relationship Id="rId41" Type="http://schemas.openxmlformats.org/officeDocument/2006/relationships/hyperlink" Target="QD%202551%20Hong%20Quang.pdf" TargetMode="External" /><Relationship Id="rId42" Type="http://schemas.openxmlformats.org/officeDocument/2006/relationships/hyperlink" Target="3283-Q&#272;-UBND%2026-10%20Dai%20Ngan.pdf" TargetMode="External" /><Relationship Id="rId43" Type="http://schemas.openxmlformats.org/officeDocument/2006/relationships/hyperlink" Target="qd_233_signed80123.pdf" TargetMode="External" /><Relationship Id="rId44" Type="http://schemas.openxmlformats.org/officeDocument/2006/relationships/hyperlink" Target="2649-QD-UBND%2004-11.pdf" TargetMode="External" /><Relationship Id="rId45" Type="http://schemas.openxmlformats.org/officeDocument/2006/relationships/hyperlink" Target="5956-QD-UBND_31-8%20phe%20duyet%20QH%201_500.pdf" TargetMode="External" /><Relationship Id="rId46" Type="http://schemas.openxmlformats.org/officeDocument/2006/relationships/hyperlink" Target="Q&#272;%20so%201814%20-%20Vv%20giao%20C&#244;ng%20ty%20STK%20thuc%20hien%20Khu%20do%20thi%20moi%20STK%20An%20Binh.pdf" TargetMode="External" /><Relationship Id="rId47" Type="http://schemas.openxmlformats.org/officeDocument/2006/relationships/hyperlink" Target="qd2582_1_signed.pdf" TargetMode="External" /><Relationship Id="rId48" Type="http://schemas.openxmlformats.org/officeDocument/2006/relationships/hyperlink" Target="QD%206255-quy%20hoach%20STK%20An%20B&#65533;nh.pdf" TargetMode="External" /><Relationship Id="rId49" Type="http://schemas.openxmlformats.org/officeDocument/2006/relationships/hyperlink" Target="3297-QD-UBND%2012-12.pdf" TargetMode="External" /><Relationship Id="rId50" Type="http://schemas.openxmlformats.org/officeDocument/2006/relationships/hyperlink" Target="175-QD-UBND%2021-01.pdf" TargetMode="External" /><Relationship Id="rId51" Type="http://schemas.openxmlformats.org/officeDocument/2006/relationships/hyperlink" Target="2231-Q&#272;-UBND%2013-7.pdf" TargetMode="External" /><Relationship Id="rId52" Type="http://schemas.openxmlformats.org/officeDocument/2006/relationships/hyperlink" Target="qd_465_signed11845.pdf" TargetMode="External" /><Relationship Id="rId53" Type="http://schemas.openxmlformats.org/officeDocument/2006/relationships/hyperlink" Target="234489_qd_3125_signed.pdf" TargetMode="External" /><Relationship Id="rId54" Type="http://schemas.openxmlformats.org/officeDocument/2006/relationships/hyperlink" Target="qd_232_2020_02_13_1_signed.pdf" TargetMode="External" /><Relationship Id="rId55" Type="http://schemas.openxmlformats.org/officeDocument/2006/relationships/hyperlink" Target="252144_qd_25_signed.pdf" TargetMode="External" /><Relationship Id="rId56" Type="http://schemas.openxmlformats.org/officeDocument/2006/relationships/hyperlink" Target="qd_1115_signed.pdf" TargetMode="External" /><Relationship Id="rId57" Type="http://schemas.openxmlformats.org/officeDocument/2006/relationships/hyperlink" Target="14-qd-ubnd%2005-01.pdf" TargetMode="External" /><Relationship Id="rId58" Type="http://schemas.openxmlformats.org/officeDocument/2006/relationships/hyperlink" Target="187-qd-ubnd_25-01.pdf" TargetMode="External" /><Relationship Id="rId59" Type="http://schemas.openxmlformats.org/officeDocument/2006/relationships/hyperlink" Target="qd_18_signed58415.pdf" TargetMode="External" /><Relationship Id="rId60" Type="http://schemas.openxmlformats.org/officeDocument/2006/relationships/hyperlink" Target="QD_2712%20chap%20thuan%20dau%20tu%20du%20an.pdf" TargetMode="External" /><Relationship Id="rId61" Type="http://schemas.openxmlformats.org/officeDocument/2006/relationships/hyperlink" Target="1997-Q&#272;-UBND%2004-8.pdf" TargetMode="External" /><Relationship Id="rId62" Type="http://schemas.openxmlformats.org/officeDocument/2006/relationships/hyperlink" Target="1998-QD-UBND_04-8.pdf" TargetMode="External" /><Relationship Id="rId63" Type="http://schemas.openxmlformats.org/officeDocument/2006/relationships/hyperlink" Target="2501-Q&#272;-UBND%2021-9.pdf" TargetMode="External" /><Relationship Id="rId64" Type="http://schemas.openxmlformats.org/officeDocument/2006/relationships/hyperlink" Target="QD_2609%20dieu%20chinh%20dt%20giao%20dat.pdf" TargetMode="External" /><Relationship Id="rId65" Type="http://schemas.openxmlformats.org/officeDocument/2006/relationships/hyperlink" Target="QD_2610%20dieu%20chinh%20QD%20giao%20dat.pdf" TargetMode="External" /><Relationship Id="rId66" Type="http://schemas.openxmlformats.org/officeDocument/2006/relationships/hyperlink" Target="qd_3014_signed43687.pdf" TargetMode="External" /><Relationship Id="rId67" Type="http://schemas.openxmlformats.org/officeDocument/2006/relationships/hyperlink" Target="1535-QD-UBND_25-6.pdf" TargetMode="External" /><Relationship Id="rId68" Type="http://schemas.openxmlformats.org/officeDocument/2006/relationships/hyperlink" Target="2012-QD-UBND_04-8.pdf" TargetMode="External" /><Relationship Id="rId69" Type="http://schemas.openxmlformats.org/officeDocument/2006/relationships/hyperlink" Target="252417_qd_35_signed.pdf" TargetMode="External" /><Relationship Id="rId70" Type="http://schemas.openxmlformats.org/officeDocument/2006/relationships/hyperlink" Target="qd_3173_1_signed.pdf" TargetMode="External" /><Relationship Id="rId71" Type="http://schemas.openxmlformats.org/officeDocument/2006/relationships/hyperlink" Target="3131-QD-UBND%2023-10-2015%20chu%20truong%20Cong%20ty%20IDI.pdf" TargetMode="External" /><Relationship Id="rId72" Type="http://schemas.openxmlformats.org/officeDocument/2006/relationships/hyperlink" Target="qd_268_2020_02_20_1_signed.pdf" TargetMode="External" /><Relationship Id="rId73" Type="http://schemas.openxmlformats.org/officeDocument/2006/relationships/hyperlink" Target="2521-QD-UBND_08-8.pdf" TargetMode="External" /><Relationship Id="rId74" Type="http://schemas.openxmlformats.org/officeDocument/2006/relationships/hyperlink" Target="3089-QD-UBND_27-6.pdf" TargetMode="External" /><Relationship Id="rId75" Type="http://schemas.openxmlformats.org/officeDocument/2006/relationships/hyperlink" Target="215-QD-UBND%2024-01.pdf" TargetMode="External" /><Relationship Id="rId76" Type="http://schemas.openxmlformats.org/officeDocument/2006/relationships/hyperlink" Target="537-QD-UBND%2007-3.pdf" TargetMode="External" /><Relationship Id="rId77" Type="http://schemas.openxmlformats.org/officeDocument/2006/relationships/hyperlink" Target="2163-Q&#272;-UBND%2001-7.pdf" TargetMode="External" /><Relationship Id="rId78" Type="http://schemas.openxmlformats.org/officeDocument/2006/relationships/hyperlink" Target="1938-Q&#272;-UBND%2002-8.pdf" TargetMode="External" /><Relationship Id="rId79" Type="http://schemas.openxmlformats.org/officeDocument/2006/relationships/hyperlink" Target="2845-QD-UBND_24-4.pdf" TargetMode="External" /><Relationship Id="rId80" Type="http://schemas.openxmlformats.org/officeDocument/2006/relationships/hyperlink" Target="5684-QD-UBND_21-11.pdf" TargetMode="External" /><Relationship Id="rId81" Type="http://schemas.openxmlformats.org/officeDocument/2006/relationships/hyperlink" Target="213535_qd_2724_signed.pdf" TargetMode="External" /><Relationship Id="rId82" Type="http://schemas.openxmlformats.org/officeDocument/2006/relationships/hyperlink" Target="213918_qd_2744_signed.pdf" TargetMode="External" /><Relationship Id="rId83" Type="http://schemas.openxmlformats.org/officeDocument/2006/relationships/hyperlink" Target="1449-QD-UBND%2017-6.pdf" TargetMode="External" /><Relationship Id="rId84" Type="http://schemas.openxmlformats.org/officeDocument/2006/relationships/hyperlink" Target="3591-QD-UBND%2001-12-2015%20Cty%20BDS%20An%20Kh&#432;&#417;ng.pdf" TargetMode="External" /><Relationship Id="rId85" Type="http://schemas.openxmlformats.org/officeDocument/2006/relationships/hyperlink" Target="10851-Q&#272;-UBND%2007-9%20An%20Khuong.pdf" TargetMode="External" /><Relationship Id="rId86" Type="http://schemas.openxmlformats.org/officeDocument/2006/relationships/hyperlink" Target="7744-QD-UBND_14-12.pdf" TargetMode="External" /><Relationship Id="rId87" Type="http://schemas.openxmlformats.org/officeDocument/2006/relationships/hyperlink" Target="773-UB%2024-3-2004%20Cong%20ty%20Van%20Phat%20chu%20truong%202004.pdf" TargetMode="External" /><Relationship Id="rId88" Type="http://schemas.openxmlformats.org/officeDocument/2006/relationships/hyperlink" Target="qd_2416_1_signed.pdf" TargetMode="External" /><Relationship Id="rId89" Type="http://schemas.openxmlformats.org/officeDocument/2006/relationships/hyperlink" Target="Quyet%20dinh%203519.pdf" TargetMode="External" /><Relationship Id="rId90" Type="http://schemas.openxmlformats.org/officeDocument/2006/relationships/hyperlink" Target="2604-qd-ubnd_10-9.pdf" TargetMode="External" /><Relationship Id="rId91" Type="http://schemas.openxmlformats.org/officeDocument/2006/relationships/hyperlink" Target="183-QD-UBND_17-01.pdf" TargetMode="External" /><Relationship Id="rId92" Type="http://schemas.openxmlformats.org/officeDocument/2006/relationships/hyperlink" Target="qd_1348-Khu%20&#273;&#244;%20th&#7883;%20m&#7899;i%20An%20B&#236;nh_signed.pdf" TargetMode="External" /><Relationship Id="rId93" Type="http://schemas.openxmlformats.org/officeDocument/2006/relationships/hyperlink" Target="CV%20425%20chu%20truong.pdf" TargetMode="External" /><Relationship Id="rId94" Type="http://schemas.openxmlformats.org/officeDocument/2006/relationships/hyperlink" Target="QD%20373%20giao%20dat%20dot%201.pdf" TargetMode="External" /><Relationship Id="rId95" Type="http://schemas.openxmlformats.org/officeDocument/2006/relationships/hyperlink" Target="qd_472_2020_03_12_1_signed.pdf" TargetMode="External" /><Relationship Id="rId96" Type="http://schemas.openxmlformats.org/officeDocument/2006/relationships/hyperlink" Target="4259-UBND-XDCB%2012-10-2005%20chu%20truong%20Lo%2016.pdf" TargetMode="External" /><Relationship Id="rId97" Type="http://schemas.openxmlformats.org/officeDocument/2006/relationships/hyperlink" Target="3667-UBND-XD&#272;T%2030-10-2018%20vv%20thu%20hoi%20chu%20truong%20phan%20DT%2085,4%20ha%20-%20lo%2016.pdf" TargetMode="External" /><Relationship Id="rId98" Type="http://schemas.openxmlformats.org/officeDocument/2006/relationships/hyperlink" Target="10-2008-1500-TDCvaNOCN-CPKCNSG-CT.pdf" TargetMode="External" /><Relationship Id="rId99" Type="http://schemas.openxmlformats.org/officeDocument/2006/relationships/hyperlink" Target="500-Q&#272;-UBND%2029-02%20Bong%20Sen%20Vang.pdf" TargetMode="External" /><Relationship Id="rId100" Type="http://schemas.openxmlformats.org/officeDocument/2006/relationships/hyperlink" Target="2370-Q&#272;-UBND%2009-6.pdf" TargetMode="External" /><Relationship Id="rId101" Type="http://schemas.openxmlformats.org/officeDocument/2006/relationships/hyperlink" Target="1022-Q&#272;%20CHU%20TRUONG%20DAU%20TU%2013.4.2017%20HTX%20THANH%20BINH.pdf" TargetMode="External" /><Relationship Id="rId102" Type="http://schemas.openxmlformats.org/officeDocument/2006/relationships/hyperlink" Target="qd_2987_1_signed.pdf" TargetMode="External" /><Relationship Id="rId103" Type="http://schemas.openxmlformats.org/officeDocument/2006/relationships/hyperlink" Target="Quyet%20Dinh%204932_1-500%20Lo%2013B.pdf" TargetMode="External" /><Relationship Id="rId104" Type="http://schemas.openxmlformats.org/officeDocument/2006/relationships/hyperlink" Target="413-QD-UBND%2021-02.pdf" TargetMode="External" /><Relationship Id="rId105" Type="http://schemas.openxmlformats.org/officeDocument/2006/relationships/hyperlink" Target="qd_1376_signed.pdf" TargetMode="External" /><Relationship Id="rId106" Type="http://schemas.openxmlformats.org/officeDocument/2006/relationships/hyperlink" Target="2709-Q&#272;-UBND%2024-9.pdf" TargetMode="External" /><Relationship Id="rId107" Type="http://schemas.openxmlformats.org/officeDocument/2006/relationships/hyperlink" Target="528-qd-ubnd_02-3.pdf" TargetMode="External" /><Relationship Id="rId108" Type="http://schemas.openxmlformats.org/officeDocument/2006/relationships/hyperlink" Target="146-QD-UBND_18-01..pdf" TargetMode="External" /><Relationship Id="rId109" Type="http://schemas.openxmlformats.org/officeDocument/2006/relationships/hyperlink" Target="2612-Q&#272;-UBND%2011-10.pdf" TargetMode="External" /><Relationship Id="rId110" Type="http://schemas.openxmlformats.org/officeDocument/2006/relationships/hyperlink" Target="490-QD-UBND%2001-3.pdf" TargetMode="External" /><Relationship Id="rId111" Type="http://schemas.openxmlformats.org/officeDocument/2006/relationships/hyperlink" Target="3002-Q&#272;-UBND%2005-10-2016%20ph&#234;%20duy&#7879;t%20QH%20chi%20ti&#7871;t%201.500%20K&#272;T%20m&#7899;i%20H.Th&#7899;i%20Lai.pdf" TargetMode="External" /><Relationship Id="rId112" Type="http://schemas.openxmlformats.org/officeDocument/2006/relationships/hyperlink" Target="5296-Q&#272;-UBND%2001-12-%202017%20Th&#7899;i%20Lai%20ph&#234;%20duy&#7879;t%20&#273;i&#7873;u%20ch&#7881;nh%20c&#7909;c%20b&#7897;%20QH%20chi%20ti&#7871;t%201.500%20K&#272;T%20m&#7899;i%20H.Th&#7899;i%20Lai.pdf" TargetMode="External" /><Relationship Id="rId113" Type="http://schemas.openxmlformats.org/officeDocument/2006/relationships/hyperlink" Target="5381-Q&#272;-UBND%202017%20Th&#7899;i%20Lai%20ph&#234;%20duy&#7879;t%20&#273;i&#7873;u%20ch&#7881;nh%20QH%201.500%20K&#272;T%20m&#7899;i%20huy&#7879;n%20Th&#7899;i%20Lai.pdf" TargetMode="External" /><Relationship Id="rId114" Type="http://schemas.openxmlformats.org/officeDocument/2006/relationships/hyperlink" Target="2079-2008-1500-TTtthuyenly-VinhThanh.pdf" TargetMode="External" /><Relationship Id="rId115" Type="http://schemas.openxmlformats.org/officeDocument/2006/relationships/hyperlink" Target="1185-qd-ubnd_27-4.pdf" TargetMode="External" /><Relationship Id="rId116" Type="http://schemas.openxmlformats.org/officeDocument/2006/relationships/hyperlink" Target="943-2005-1500-TDC-LongThanh2.pdf" TargetMode="External" /><Relationship Id="rId117" Type="http://schemas.openxmlformats.org/officeDocument/2006/relationships/hyperlink" Target="1484-Q&#272;-UBND%2025-5-2015%20DNTN%20Huynh%20Chau.pdf" TargetMode="External" /><Relationship Id="rId118" Type="http://schemas.openxmlformats.org/officeDocument/2006/relationships/hyperlink" Target="67-QD-UBND_10-01-2017.pdf" TargetMode="External" /><Relationship Id="rId119" Type="http://schemas.openxmlformats.org/officeDocument/2006/relationships/hyperlink" Target="1760-2005-1500-TDCThoiThuan-gd2.pdf" TargetMode="External" /><Relationship Id="rId120" Type="http://schemas.openxmlformats.org/officeDocument/2006/relationships/hyperlink" Target="357-QD-UBND%20NGAY%2007-02-2013.pdf" TargetMode="External" /><Relationship Id="rId121" Type="http://schemas.openxmlformats.org/officeDocument/2006/relationships/hyperlink" Target="qd_751_signed25812.pdf" TargetMode="External" /><Relationship Id="rId122" Type="http://schemas.openxmlformats.org/officeDocument/2006/relationships/hyperlink" Target="1169-QD-UBND_27-4.pdf" TargetMode="External" /><Relationship Id="rId123" Type="http://schemas.openxmlformats.org/officeDocument/2006/relationships/hyperlink" Target="QD%20821%20PHE%20DUYET%20QUY%20HOACH%20TY%20LE%201-500.pdf" TargetMode="External" /><Relationship Id="rId124" Type="http://schemas.openxmlformats.org/officeDocument/2006/relationships/hyperlink" Target="QD%203831%20dieu%20chinh%20cuc%20bo%201-500%20TL%20GD2.pdf" TargetMode="External" /><Relationship Id="rId125" Type="http://schemas.openxmlformats.org/officeDocument/2006/relationships/hyperlink" Target="QD%20%201177%20PHE%20DUYET%201-500%20DU%20AN%20THOI%20LAI.pdf" TargetMode="External" /><Relationship Id="rId126" Type="http://schemas.openxmlformats.org/officeDocument/2006/relationships/hyperlink" Target="QD%20894%20Dieu%20chinh%20cuc%20bo%20Quy%20hoach%201-500%20Thoi%20Lai.pdf" TargetMode="External" /><Relationship Id="rId127" Type="http://schemas.openxmlformats.org/officeDocument/2006/relationships/hyperlink" Target="CV_1394_nam_2007_cua_UBTP_thong_nhat_chu_truong_da.pdf" TargetMode="External" /><Relationship Id="rId128" Type="http://schemas.openxmlformats.org/officeDocument/2006/relationships/hyperlink" Target="5530-UBND-QH-15-11-2007-chu%20truong%20lo%20so%2021%20Cty%20586.pdf" TargetMode="External" /><Relationship Id="rId129" Type="http://schemas.openxmlformats.org/officeDocument/2006/relationships/hyperlink" Target="cv_2228_signed.pdf" TargetMode="External" /><Relationship Id="rId130" Type="http://schemas.openxmlformats.org/officeDocument/2006/relationships/hyperlink" Target="271-QD-UBND%2030-01.pdf" TargetMode="External" /><Relationship Id="rId131" Type="http://schemas.openxmlformats.org/officeDocument/2006/relationships/hyperlink" Target="262-QD-UBND%2030-01.pdf" TargetMode="External" /><Relationship Id="rId132" Type="http://schemas.openxmlformats.org/officeDocument/2006/relationships/hyperlink" Target="qd_45_2020_01_09_1_signed.pdf" TargetMode="External" /><Relationship Id="rId133" Type="http://schemas.openxmlformats.org/officeDocument/2006/relationships/hyperlink" Target="77-QD-UBND_15-01.pdf" TargetMode="External" /><Relationship Id="rId134" Type="http://schemas.openxmlformats.org/officeDocument/2006/relationships/hyperlink" Target="2395-QD-UBND_08-9_2.pdf" TargetMode="External" /><Relationship Id="rId135" Type="http://schemas.openxmlformats.org/officeDocument/2006/relationships/hyperlink" Target="1604-Q&#272;-UBND%2025-6.pdf" TargetMode="External" /><Relationship Id="rId136" Type="http://schemas.openxmlformats.org/officeDocument/2006/relationships/hyperlink" Target="2682-2004-1500-NVCKhuong-NamLong.pdf" TargetMode="External" /><Relationship Id="rId137" Type="http://schemas.openxmlformats.org/officeDocument/2006/relationships/hyperlink" Target="CV%206660.UBCT.chu%20truong%20TDC%20Him%20Lam.pdf" TargetMode="External" /><Relationship Id="rId138" Type="http://schemas.openxmlformats.org/officeDocument/2006/relationships/hyperlink" Target="22-QD-UBND_04-01.pdf" TargetMode="External" /><Relationship Id="rId139" Type="http://schemas.openxmlformats.org/officeDocument/2006/relationships/hyperlink" Target="1171-2014-Q&#272;-UBND.pdf" TargetMode="External" /><Relationship Id="rId140" Type="http://schemas.openxmlformats.org/officeDocument/2006/relationships/hyperlink" Target="QD_2268%20dieu%20chinh%20QH.pdf" TargetMode="External" /><Relationship Id="rId141" Type="http://schemas.openxmlformats.org/officeDocument/2006/relationships/hyperlink" Target="3620-UB-12-9-2003-chu%20truong%20dau%20tu%20KDC%20kho%20301.PDF" TargetMode="External" /><Relationship Id="rId142" Type="http://schemas.openxmlformats.org/officeDocument/2006/relationships/hyperlink" Target="3620-UB-12-9-2003-chu%20truong%20dau%20tu%20KDC%20kho%20301.PDF" TargetMode="External" /><Relationship Id="rId143" Type="http://schemas.openxmlformats.org/officeDocument/2006/relationships/hyperlink" Target="2054-2016-mo%20rong%20KDC301-NganThuan.pdf" TargetMode="External" /><Relationship Id="rId144" Type="http://schemas.openxmlformats.org/officeDocument/2006/relationships/hyperlink" Target="347-qd-ubnd_28-01.pdf" TargetMode="External" /><Relationship Id="rId145" Type="http://schemas.openxmlformats.org/officeDocument/2006/relationships/hyperlink" Target="qd_1173_signed.pdf" TargetMode="External" /><Relationship Id="rId146" Type="http://schemas.openxmlformats.org/officeDocument/2006/relationships/hyperlink" Target="qd_1394_signed.pdf" TargetMode="External" /><Relationship Id="rId147" Type="http://schemas.openxmlformats.org/officeDocument/2006/relationships/hyperlink" Target="4895-QD-UB-31-12-2003-giao%20dat%20thuc%20hien%20du%20an%20KDC%20kho%20301.pdf" TargetMode="External" /><Relationship Id="rId148" Type="http://schemas.openxmlformats.org/officeDocument/2006/relationships/hyperlink" Target="4895-QD-UB-31-12-2003-giao%20dat%20thuc%20hien%20du%20an%20KDC%20kho%20301.pdf" TargetMode="External" /><Relationship Id="rId149" Type="http://schemas.openxmlformats.org/officeDocument/2006/relationships/hyperlink" Target="Q&#272;%201349.signed.pdf" TargetMode="External" /><Relationship Id="rId150" Type="http://schemas.openxmlformats.org/officeDocument/2006/relationships/hyperlink" Target="QD%204159%20ngay%2025.09.2019%20UBND%20Quan%20CR%20(1).pdf" TargetMode="External" /><Relationship Id="rId151" Type="http://schemas.openxmlformats.org/officeDocument/2006/relationships/hyperlink" Target="qd_2499_1_signed.pdf" TargetMode="External" /><Relationship Id="rId152" Type="http://schemas.openxmlformats.org/officeDocument/2006/relationships/hyperlink" Target="qd_2784_1_signed.pdf" TargetMode="External" /><Relationship Id="rId153" Type="http://schemas.openxmlformats.org/officeDocument/2006/relationships/hyperlink" Target="qd_237_2020_02_14_1_signed.pdf" TargetMode="External" /><Relationship Id="rId154" Type="http://schemas.openxmlformats.org/officeDocument/2006/relationships/hyperlink" Target="867-QD-UBND%2009-4.pdf" TargetMode="External" /><Relationship Id="rId155" Type="http://schemas.openxmlformats.org/officeDocument/2006/relationships/hyperlink" Target="3327-QD-UBND%2014-12.pdf" TargetMode="External" /><Relationship Id="rId156" Type="http://schemas.openxmlformats.org/officeDocument/2006/relationships/hyperlink" Target="1420.2003%20-QD-UB%20QHCT%201-500Cty%20Dieu%20Hien.pdf" TargetMode="External" /><Relationship Id="rId157" Type="http://schemas.openxmlformats.org/officeDocument/2006/relationships/hyperlink" Target="2751.2004-dieu%20chinh%20KDC11B-DieuHien.pdf" TargetMode="External" /><Relationship Id="rId158" Type="http://schemas.openxmlformats.org/officeDocument/2006/relationships/hyperlink" Target="389-2008-1500-KDC49-XD8.pdf" TargetMode="External" /><Relationship Id="rId159" Type="http://schemas.openxmlformats.org/officeDocument/2006/relationships/hyperlink" Target="1522-2010-1500-DCCB-KDC%20lo49.pdf" TargetMode="External" /><Relationship Id="rId160" Type="http://schemas.openxmlformats.org/officeDocument/2006/relationships/hyperlink" Target="2633-QD-UBND%2011-9-2015%20Cty%208%20-%20KDC%20Lo%20so%2049.pdf" TargetMode="External" /><Relationship Id="rId161" Type="http://schemas.openxmlformats.org/officeDocument/2006/relationships/hyperlink" Target="3592-QD-UBND%2001-12-2015%20KDC%20Lo%20so%2049%20Cty%208.pdf" TargetMode="External" /><Relationship Id="rId162" Type="http://schemas.openxmlformats.org/officeDocument/2006/relationships/hyperlink" Target="qd_734_2020_04_08_1_signed.pdf" TargetMode="External" /><Relationship Id="rId163" Type="http://schemas.openxmlformats.org/officeDocument/2006/relationships/hyperlink" Target="2158-QD-UBND%2019-7-2013%20Cty%20Co%20Hoi%20Moi.pdf" TargetMode="External" /><Relationship Id="rId164" Type="http://schemas.openxmlformats.org/officeDocument/2006/relationships/hyperlink" Target="166-Q&#272;-UBND.pdf" TargetMode="External" /><Relationship Id="rId165" Type="http://schemas.openxmlformats.org/officeDocument/2006/relationships/hyperlink" Target="1059-Q&#272;-UBND.pdf" TargetMode="External" /><Relationship Id="rId166" Type="http://schemas.openxmlformats.org/officeDocument/2006/relationships/hyperlink" Target="2942-qd-ubnd_08-10.pdf" TargetMode="External" /><Relationship Id="rId167" Type="http://schemas.openxmlformats.org/officeDocument/2006/relationships/hyperlink" Target="169%20SXD-CCKDXD.pdf" TargetMode="External" /><Relationship Id="rId168" Type="http://schemas.openxmlformats.org/officeDocument/2006/relationships/hyperlink" Target="1185-2004-1500-KDC13A-ThienLoc.pdf" TargetMode="External" /><Relationship Id="rId169" Type="http://schemas.openxmlformats.org/officeDocument/2006/relationships/hyperlink" Target="3448-2004-1500-KDC13A-ThienLoc.pdf" TargetMode="External" /><Relationship Id="rId170" Type="http://schemas.openxmlformats.org/officeDocument/2006/relationships/hyperlink" Target="177-2005-1500-DCQD3448-KDC13A-ThienLoc.pdf" TargetMode="External" /><Relationship Id="rId171" Type="http://schemas.openxmlformats.org/officeDocument/2006/relationships/hyperlink" Target="1250-2010-1500-DCQH-KDC%20lo13A-ThienLoc.pdf" TargetMode="External" /><Relationship Id="rId172" Type="http://schemas.openxmlformats.org/officeDocument/2006/relationships/hyperlink" Target="2143-QD-UBND%202013.7.18%20THIEN%20LOC%20LO%2013A.pdf" TargetMode="External" /><Relationship Id="rId173" Type="http://schemas.openxmlformats.org/officeDocument/2006/relationships/hyperlink" Target="1532-QD-UBND%2028-5-2015%20Lo%2013A%20Thien%20Loc.pdf" TargetMode="External" /><Relationship Id="rId174" Type="http://schemas.openxmlformats.org/officeDocument/2006/relationships/hyperlink" Target="2158-2004-1500-DCQH-KDC11D-Long%20Thinh.pdf" TargetMode="External" /><Relationship Id="rId175" Type="http://schemas.openxmlformats.org/officeDocument/2006/relationships/hyperlink" Target="560-2009-1500-DCCB-KDC11D-Long%20Thinh.pdf" TargetMode="External" /><Relationship Id="rId176" Type="http://schemas.openxmlformats.org/officeDocument/2006/relationships/hyperlink" Target="1855-Q&#272;-UBND%2029-6-2015%20Khu%20E1-E4%20Cty%20Long%20Thinh.pdf" TargetMode="External" /><Relationship Id="rId177" Type="http://schemas.openxmlformats.org/officeDocument/2006/relationships/hyperlink" Target="1460-QD-UBND%2005-6-2017%20cay%20xang%20Lo%20so%2011D%20Long%20Thinh.pdf" TargetMode="External" /><Relationship Id="rId178" Type="http://schemas.openxmlformats.org/officeDocument/2006/relationships/hyperlink" Target="2890.2004-1500-KDC11A-CA-VanPhong.pdf" TargetMode="External" /><Relationship Id="rId179" Type="http://schemas.openxmlformats.org/officeDocument/2006/relationships/hyperlink" Target="1227.2008-1500-DCCB-KDC11A-CA-VanPhong.pdf" TargetMode="External" /><Relationship Id="rId180" Type="http://schemas.openxmlformats.org/officeDocument/2006/relationships/hyperlink" Target="1493-Q&#272;-UBND%2012-6.pdf" TargetMode="External" /><Relationship Id="rId181" Type="http://schemas.openxmlformats.org/officeDocument/2006/relationships/hyperlink" Target="qd_776_2020_04_10_1_signed.pdf" TargetMode="External" /><Relationship Id="rId182" Type="http://schemas.openxmlformats.org/officeDocument/2006/relationships/hyperlink" Target="3820%20QD%20chu%20truong%207ha.pdf" TargetMode="External" /><Relationship Id="rId183" Type="http://schemas.openxmlformats.org/officeDocument/2006/relationships/hyperlink" Target="Q&#272;%204410%20PH&#202;%20DUY&#7878;T%20QH%201-500.pdf" TargetMode="External" /><Relationship Id="rId184" Type="http://schemas.openxmlformats.org/officeDocument/2006/relationships/hyperlink" Target="qd_354_2020_02_27_1_signed.pdf" TargetMode="External" /><Relationship Id="rId185" Type="http://schemas.openxmlformats.org/officeDocument/2006/relationships/hyperlink" Target="qd_790_2020_04_10_1_signed.pdf" TargetMode="External" /><Relationship Id="rId186" Type="http://schemas.openxmlformats.org/officeDocument/2006/relationships/hyperlink" Target="TB%201641%20-%20&#272;&#7910;%20&#272;KCNQSD&#272;-L1%20-%2007-6-2016%20(1).pdf" TargetMode="External" /><Relationship Id="rId187" Type="http://schemas.openxmlformats.org/officeDocument/2006/relationships/hyperlink" Target="TB%201563-&#272;&#7910;%20&#272;KCNQSD&#272;-L2%20-%2024-5-2017.pdf" TargetMode="External" /><Relationship Id="rId188" Type="http://schemas.openxmlformats.org/officeDocument/2006/relationships/hyperlink" Target="QD%203571%20chu%20truong%20dau%20tu%2011.2015.pdf" TargetMode="External" /><Relationship Id="rId189" Type="http://schemas.openxmlformats.org/officeDocument/2006/relationships/hyperlink" Target="qd_464_2020_03_10_1_signed.pdf" TargetMode="External" /><Relationship Id="rId190" Type="http://schemas.openxmlformats.org/officeDocument/2006/relationships/hyperlink" Target="4411-QD-UBND_28-11-2016%20UBND%20quan%20Cai%20Rang.pdf" TargetMode="External" /><Relationship Id="rId191" Type="http://schemas.openxmlformats.org/officeDocument/2006/relationships/hyperlink" Target="2991-%20CHU%20TRUONG%20THANH%20MY.pdf" TargetMode="External" /><Relationship Id="rId192" Type="http://schemas.openxmlformats.org/officeDocument/2006/relationships/hyperlink" Target="Q&#272;%202167-QH%20DAT.pdf" TargetMode="External" /><Relationship Id="rId193" Type="http://schemas.openxmlformats.org/officeDocument/2006/relationships/hyperlink" Target="Q&#272;%203351%20-%20THAY%20&#272;&#7892;I%20CH&#7910;%20&#272;&#7846;U%20T&#431;.pdf" TargetMode="External" /><Relationship Id="rId194" Type="http://schemas.openxmlformats.org/officeDocument/2006/relationships/hyperlink" Target="Q&#272;%203982-%20PH&#202;%20DUY&#7878;T%20C&#7908;C%20B&#7896;%201-500.pdf" TargetMode="External" /><Relationship Id="rId195" Type="http://schemas.openxmlformats.org/officeDocument/2006/relationships/hyperlink" Target="Q&#272;%202908%20PH&#202;%20DUY&#7878;T%20C&#7908;C%20B&#7896;%20TR&#431;&#7900;NG%20&#272;H.pdf" TargetMode="External" /><Relationship Id="rId196" Type="http://schemas.openxmlformats.org/officeDocument/2006/relationships/hyperlink" Target="509-12ha0001.pdf" TargetMode="External" /><Relationship Id="rId197" Type="http://schemas.openxmlformats.org/officeDocument/2006/relationships/hyperlink" Target="Q&#272;%202552-%20GIAO%20&#272;&#7844;T%20G&#272;%201.pdf" TargetMode="External" /><Relationship Id="rId198" Type="http://schemas.openxmlformats.org/officeDocument/2006/relationships/hyperlink" Target="Q&#272;%202018%20-%20GIAO%20&#272;&#7844;T%20G&#272;%202.pdf" TargetMode="External" /><Relationship Id="rId199"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78"/>
  <sheetViews>
    <sheetView zoomScalePageLayoutView="0" workbookViewId="0" topLeftCell="A1">
      <selection activeCell="D11" sqref="D11"/>
    </sheetView>
  </sheetViews>
  <sheetFormatPr defaultColWidth="9.140625" defaultRowHeight="12.75"/>
  <cols>
    <col min="1" max="1" width="6.28125" style="6" customWidth="1"/>
    <col min="2" max="2" width="45.7109375" style="13" customWidth="1"/>
    <col min="3" max="3" width="10.57421875" style="6" customWidth="1"/>
    <col min="4" max="4" width="39.8515625" style="14" customWidth="1"/>
    <col min="5" max="5" width="16.28125" style="9" customWidth="1"/>
    <col min="6" max="6" width="15.7109375" style="9" customWidth="1"/>
    <col min="7" max="16384" width="9.140625" style="1" customWidth="1"/>
  </cols>
  <sheetData>
    <row r="1" spans="1:11" ht="25.5" customHeight="1">
      <c r="A1" s="273" t="s">
        <v>188</v>
      </c>
      <c r="B1" s="273"/>
      <c r="C1" s="273"/>
      <c r="D1" s="273"/>
      <c r="E1" s="273"/>
      <c r="F1" s="274"/>
      <c r="G1" s="4"/>
      <c r="H1" s="4"/>
      <c r="I1" s="4"/>
      <c r="J1" s="4"/>
      <c r="K1" s="4"/>
    </row>
    <row r="2" spans="1:6" s="6" customFormat="1" ht="93.75">
      <c r="A2" s="5" t="s">
        <v>8</v>
      </c>
      <c r="B2" s="5" t="s">
        <v>0</v>
      </c>
      <c r="C2" s="5" t="s">
        <v>9</v>
      </c>
      <c r="D2" s="5" t="s">
        <v>7</v>
      </c>
      <c r="E2" s="5" t="s">
        <v>1</v>
      </c>
      <c r="F2" s="5" t="s">
        <v>189</v>
      </c>
    </row>
    <row r="3" spans="1:6" s="9" customFormat="1" ht="19.5">
      <c r="A3" s="7">
        <v>1</v>
      </c>
      <c r="B3" s="8">
        <v>2</v>
      </c>
      <c r="C3" s="7">
        <v>3</v>
      </c>
      <c r="D3" s="7">
        <v>4</v>
      </c>
      <c r="E3" s="7">
        <v>5</v>
      </c>
      <c r="F3" s="7">
        <v>6</v>
      </c>
    </row>
    <row r="4" spans="1:6" s="9" customFormat="1" ht="56.25">
      <c r="A4" s="15">
        <v>1</v>
      </c>
      <c r="B4" s="53" t="s">
        <v>58</v>
      </c>
      <c r="C4" s="16">
        <v>35.3392</v>
      </c>
      <c r="D4" s="2" t="s">
        <v>11</v>
      </c>
      <c r="E4" s="17" t="s">
        <v>2</v>
      </c>
      <c r="F4" s="17"/>
    </row>
    <row r="5" spans="1:6" s="9" customFormat="1" ht="75">
      <c r="A5" s="15">
        <v>2</v>
      </c>
      <c r="B5" s="2" t="s">
        <v>59</v>
      </c>
      <c r="C5" s="16">
        <v>27.82</v>
      </c>
      <c r="D5" s="2" t="s">
        <v>12</v>
      </c>
      <c r="E5" s="17" t="s">
        <v>2</v>
      </c>
      <c r="F5" s="17"/>
    </row>
    <row r="6" spans="1:6" s="9" customFormat="1" ht="37.5">
      <c r="A6" s="15">
        <v>3</v>
      </c>
      <c r="B6" s="3" t="s">
        <v>60</v>
      </c>
      <c r="C6" s="16">
        <v>28.69</v>
      </c>
      <c r="D6" s="2" t="s">
        <v>12</v>
      </c>
      <c r="E6" s="17" t="s">
        <v>2</v>
      </c>
      <c r="F6" s="17"/>
    </row>
    <row r="7" spans="1:6" s="9" customFormat="1" ht="75">
      <c r="A7" s="15">
        <v>4</v>
      </c>
      <c r="B7" s="2" t="s">
        <v>61</v>
      </c>
      <c r="C7" s="16">
        <v>2.07</v>
      </c>
      <c r="D7" s="2" t="s">
        <v>13</v>
      </c>
      <c r="E7" s="17" t="s">
        <v>2</v>
      </c>
      <c r="F7" s="17"/>
    </row>
    <row r="8" spans="1:6" s="9" customFormat="1" ht="75">
      <c r="A8" s="15">
        <v>5</v>
      </c>
      <c r="B8" s="2" t="s">
        <v>62</v>
      </c>
      <c r="C8" s="16">
        <v>11.32</v>
      </c>
      <c r="D8" s="2" t="s">
        <v>14</v>
      </c>
      <c r="E8" s="17" t="s">
        <v>2</v>
      </c>
      <c r="F8" s="17"/>
    </row>
    <row r="9" spans="1:6" s="9" customFormat="1" ht="75">
      <c r="A9" s="15">
        <v>6</v>
      </c>
      <c r="B9" s="2" t="s">
        <v>63</v>
      </c>
      <c r="C9" s="16">
        <v>10.8</v>
      </c>
      <c r="D9" s="2" t="s">
        <v>15</v>
      </c>
      <c r="E9" s="17" t="s">
        <v>2</v>
      </c>
      <c r="F9" s="17"/>
    </row>
    <row r="10" spans="1:6" s="9" customFormat="1" ht="37.5">
      <c r="A10" s="15">
        <v>7</v>
      </c>
      <c r="B10" s="2" t="s">
        <v>16</v>
      </c>
      <c r="C10" s="16">
        <v>17.8</v>
      </c>
      <c r="D10" s="2" t="s">
        <v>10</v>
      </c>
      <c r="E10" s="17" t="s">
        <v>2</v>
      </c>
      <c r="F10" s="16"/>
    </row>
    <row r="11" spans="1:6" s="10" customFormat="1" ht="37.5">
      <c r="A11" s="15">
        <v>8</v>
      </c>
      <c r="B11" s="2" t="s">
        <v>111</v>
      </c>
      <c r="C11" s="16">
        <v>93.19</v>
      </c>
      <c r="D11" s="2" t="s">
        <v>110</v>
      </c>
      <c r="E11" s="16" t="s">
        <v>2</v>
      </c>
      <c r="F11" s="17"/>
    </row>
    <row r="12" spans="1:6" ht="75">
      <c r="A12" s="15">
        <v>9</v>
      </c>
      <c r="B12" s="2" t="s">
        <v>88</v>
      </c>
      <c r="C12" s="16">
        <v>8.7533</v>
      </c>
      <c r="D12" s="2" t="s">
        <v>44</v>
      </c>
      <c r="E12" s="17" t="s">
        <v>2</v>
      </c>
      <c r="F12" s="17" t="s">
        <v>186</v>
      </c>
    </row>
    <row r="13" spans="1:10" ht="56.25">
      <c r="A13" s="15">
        <v>10</v>
      </c>
      <c r="B13" s="2" t="s">
        <v>46</v>
      </c>
      <c r="C13" s="16">
        <v>14.15</v>
      </c>
      <c r="D13" s="2" t="s">
        <v>47</v>
      </c>
      <c r="E13" s="17" t="s">
        <v>2</v>
      </c>
      <c r="F13" s="17"/>
      <c r="J13" s="11"/>
    </row>
    <row r="14" spans="1:10" ht="56.25">
      <c r="A14" s="15">
        <v>11</v>
      </c>
      <c r="B14" s="2" t="s">
        <v>48</v>
      </c>
      <c r="C14" s="16">
        <v>17.67</v>
      </c>
      <c r="D14" s="2" t="s">
        <v>49</v>
      </c>
      <c r="E14" s="17" t="s">
        <v>2</v>
      </c>
      <c r="F14" s="16"/>
      <c r="J14" s="11"/>
    </row>
    <row r="15" spans="1:6" s="10" customFormat="1" ht="37.5">
      <c r="A15" s="15">
        <v>12</v>
      </c>
      <c r="B15" s="2" t="s">
        <v>106</v>
      </c>
      <c r="C15" s="16">
        <v>23.037</v>
      </c>
      <c r="D15" s="2" t="s">
        <v>105</v>
      </c>
      <c r="E15" s="16" t="s">
        <v>2</v>
      </c>
      <c r="F15" s="16"/>
    </row>
    <row r="16" spans="1:6" s="10" customFormat="1" ht="37.5">
      <c r="A16" s="15">
        <v>13</v>
      </c>
      <c r="B16" s="2" t="s">
        <v>116</v>
      </c>
      <c r="C16" s="16">
        <v>6.14</v>
      </c>
      <c r="D16" s="2" t="s">
        <v>115</v>
      </c>
      <c r="E16" s="16" t="s">
        <v>2</v>
      </c>
      <c r="F16" s="16"/>
    </row>
    <row r="17" spans="1:6" s="10" customFormat="1" ht="56.25">
      <c r="A17" s="15">
        <v>14</v>
      </c>
      <c r="B17" s="2" t="s">
        <v>120</v>
      </c>
      <c r="C17" s="16">
        <v>10.5</v>
      </c>
      <c r="D17" s="2" t="s">
        <v>119</v>
      </c>
      <c r="E17" s="16" t="s">
        <v>2</v>
      </c>
      <c r="F17" s="16"/>
    </row>
    <row r="18" spans="1:6" ht="93.75">
      <c r="A18" s="15">
        <v>15</v>
      </c>
      <c r="B18" s="2" t="s">
        <v>128</v>
      </c>
      <c r="C18" s="16">
        <v>164.3</v>
      </c>
      <c r="D18" s="2" t="s">
        <v>127</v>
      </c>
      <c r="E18" s="16" t="s">
        <v>2</v>
      </c>
      <c r="F18" s="16"/>
    </row>
    <row r="19" spans="1:6" ht="56.25">
      <c r="A19" s="15">
        <v>16</v>
      </c>
      <c r="B19" s="2" t="s">
        <v>126</v>
      </c>
      <c r="C19" s="16">
        <v>48.75</v>
      </c>
      <c r="D19" s="2" t="s">
        <v>125</v>
      </c>
      <c r="E19" s="16" t="s">
        <v>2</v>
      </c>
      <c r="F19" s="16"/>
    </row>
    <row r="20" spans="1:6" ht="93.75">
      <c r="A20" s="15">
        <v>17</v>
      </c>
      <c r="B20" s="2" t="s">
        <v>132</v>
      </c>
      <c r="C20" s="16">
        <v>58.4</v>
      </c>
      <c r="D20" s="2" t="s">
        <v>131</v>
      </c>
      <c r="E20" s="16" t="s">
        <v>2</v>
      </c>
      <c r="F20" s="16"/>
    </row>
    <row r="21" spans="1:6" ht="56.25">
      <c r="A21" s="15">
        <v>18</v>
      </c>
      <c r="B21" s="2" t="s">
        <v>54</v>
      </c>
      <c r="C21" s="16">
        <v>12.9</v>
      </c>
      <c r="D21" s="2" t="s">
        <v>137</v>
      </c>
      <c r="E21" s="16" t="s">
        <v>2</v>
      </c>
      <c r="F21" s="16"/>
    </row>
    <row r="22" spans="1:6" ht="56.25">
      <c r="A22" s="15">
        <v>19</v>
      </c>
      <c r="B22" s="2" t="s">
        <v>106</v>
      </c>
      <c r="C22" s="16">
        <v>50.9</v>
      </c>
      <c r="D22" s="2" t="s">
        <v>135</v>
      </c>
      <c r="E22" s="16" t="s">
        <v>2</v>
      </c>
      <c r="F22" s="16"/>
    </row>
    <row r="23" spans="1:6" ht="44.25" customHeight="1">
      <c r="A23" s="15">
        <v>20</v>
      </c>
      <c r="B23" s="2" t="s">
        <v>151</v>
      </c>
      <c r="C23" s="16">
        <v>5.2</v>
      </c>
      <c r="D23" s="2" t="s">
        <v>152</v>
      </c>
      <c r="E23" s="16" t="s">
        <v>2</v>
      </c>
      <c r="F23" s="16"/>
    </row>
    <row r="24" spans="1:6" ht="50.25" customHeight="1">
      <c r="A24" s="15">
        <v>21</v>
      </c>
      <c r="B24" s="2" t="s">
        <v>153</v>
      </c>
      <c r="C24" s="16">
        <v>0.6228</v>
      </c>
      <c r="D24" s="2" t="s">
        <v>154</v>
      </c>
      <c r="E24" s="16" t="s">
        <v>2</v>
      </c>
      <c r="F24" s="18"/>
    </row>
    <row r="25" spans="1:6" ht="37.5" customHeight="1">
      <c r="A25" s="15">
        <v>22</v>
      </c>
      <c r="B25" s="2" t="s">
        <v>64</v>
      </c>
      <c r="C25" s="16">
        <v>12.31</v>
      </c>
      <c r="D25" s="2" t="s">
        <v>17</v>
      </c>
      <c r="E25" s="18" t="s">
        <v>3</v>
      </c>
      <c r="F25" s="18"/>
    </row>
    <row r="26" spans="1:6" ht="75">
      <c r="A26" s="15">
        <v>23</v>
      </c>
      <c r="B26" s="2" t="s">
        <v>18</v>
      </c>
      <c r="C26" s="16">
        <v>7.0076</v>
      </c>
      <c r="D26" s="2" t="s">
        <v>19</v>
      </c>
      <c r="E26" s="18" t="s">
        <v>3</v>
      </c>
      <c r="F26" s="18"/>
    </row>
    <row r="27" spans="1:6" ht="75">
      <c r="A27" s="15">
        <v>24</v>
      </c>
      <c r="B27" s="2" t="s">
        <v>65</v>
      </c>
      <c r="C27" s="16">
        <v>60.2</v>
      </c>
      <c r="D27" s="2" t="s">
        <v>12</v>
      </c>
      <c r="E27" s="18" t="s">
        <v>3</v>
      </c>
      <c r="F27" s="18" t="s">
        <v>186</v>
      </c>
    </row>
    <row r="28" spans="1:6" ht="75">
      <c r="A28" s="15">
        <v>25</v>
      </c>
      <c r="B28" s="2" t="s">
        <v>66</v>
      </c>
      <c r="C28" s="16">
        <v>19.1863</v>
      </c>
      <c r="D28" s="2" t="s">
        <v>158</v>
      </c>
      <c r="E28" s="18" t="s">
        <v>3</v>
      </c>
      <c r="F28" s="18" t="s">
        <v>186</v>
      </c>
    </row>
    <row r="29" spans="1:6" ht="93.75">
      <c r="A29" s="15">
        <v>26</v>
      </c>
      <c r="B29" s="2" t="s">
        <v>67</v>
      </c>
      <c r="C29" s="16">
        <v>36.57</v>
      </c>
      <c r="D29" s="2" t="s">
        <v>20</v>
      </c>
      <c r="E29" s="18" t="s">
        <v>3</v>
      </c>
      <c r="F29" s="18" t="s">
        <v>186</v>
      </c>
    </row>
    <row r="30" spans="1:6" ht="75">
      <c r="A30" s="15">
        <v>27</v>
      </c>
      <c r="B30" s="2" t="s">
        <v>68</v>
      </c>
      <c r="C30" s="16">
        <v>75.07</v>
      </c>
      <c r="D30" s="2" t="s">
        <v>21</v>
      </c>
      <c r="E30" s="18" t="s">
        <v>3</v>
      </c>
      <c r="F30" s="18" t="s">
        <v>186</v>
      </c>
    </row>
    <row r="31" spans="1:6" ht="75">
      <c r="A31" s="15">
        <v>28</v>
      </c>
      <c r="B31" s="2" t="s">
        <v>69</v>
      </c>
      <c r="C31" s="16">
        <v>42.653</v>
      </c>
      <c r="D31" s="2" t="s">
        <v>22</v>
      </c>
      <c r="E31" s="18" t="s">
        <v>3</v>
      </c>
      <c r="F31" s="18" t="s">
        <v>186</v>
      </c>
    </row>
    <row r="32" spans="1:6" ht="93.75">
      <c r="A32" s="15">
        <v>29</v>
      </c>
      <c r="B32" s="2" t="s">
        <v>70</v>
      </c>
      <c r="C32" s="16">
        <v>13.41</v>
      </c>
      <c r="D32" s="2" t="s">
        <v>23</v>
      </c>
      <c r="E32" s="18" t="s">
        <v>3</v>
      </c>
      <c r="F32" s="18" t="s">
        <v>186</v>
      </c>
    </row>
    <row r="33" spans="1:6" ht="75">
      <c r="A33" s="15">
        <v>30</v>
      </c>
      <c r="B33" s="2" t="s">
        <v>71</v>
      </c>
      <c r="C33" s="16">
        <v>23.47</v>
      </c>
      <c r="D33" s="2" t="s">
        <v>24</v>
      </c>
      <c r="E33" s="18" t="s">
        <v>3</v>
      </c>
      <c r="F33" s="18" t="s">
        <v>186</v>
      </c>
    </row>
    <row r="34" spans="1:11" ht="75">
      <c r="A34" s="15">
        <v>31</v>
      </c>
      <c r="B34" s="2" t="s">
        <v>72</v>
      </c>
      <c r="C34" s="16">
        <v>15.4</v>
      </c>
      <c r="D34" s="2" t="s">
        <v>25</v>
      </c>
      <c r="E34" s="18" t="s">
        <v>3</v>
      </c>
      <c r="F34" s="18" t="s">
        <v>186</v>
      </c>
      <c r="I34" s="12"/>
      <c r="J34" s="12"/>
      <c r="K34" s="12"/>
    </row>
    <row r="35" spans="1:11" ht="75">
      <c r="A35" s="15">
        <v>32</v>
      </c>
      <c r="B35" s="2" t="s">
        <v>73</v>
      </c>
      <c r="C35" s="16">
        <v>43.8</v>
      </c>
      <c r="D35" s="2" t="s">
        <v>26</v>
      </c>
      <c r="E35" s="18" t="s">
        <v>3</v>
      </c>
      <c r="F35" s="18" t="s">
        <v>186</v>
      </c>
      <c r="I35" s="12"/>
      <c r="J35" s="11"/>
      <c r="K35" s="12"/>
    </row>
    <row r="36" spans="1:11" ht="75">
      <c r="A36" s="15">
        <v>33</v>
      </c>
      <c r="B36" s="2" t="s">
        <v>74</v>
      </c>
      <c r="C36" s="16">
        <v>11.515</v>
      </c>
      <c r="D36" s="2" t="s">
        <v>27</v>
      </c>
      <c r="E36" s="18" t="s">
        <v>3</v>
      </c>
      <c r="F36" s="18" t="s">
        <v>186</v>
      </c>
      <c r="I36" s="12"/>
      <c r="J36" s="12"/>
      <c r="K36" s="12"/>
    </row>
    <row r="37" spans="1:6" ht="75">
      <c r="A37" s="15">
        <v>34</v>
      </c>
      <c r="B37" s="2" t="s">
        <v>75</v>
      </c>
      <c r="C37" s="16">
        <v>19.38</v>
      </c>
      <c r="D37" s="2" t="s">
        <v>28</v>
      </c>
      <c r="E37" s="18" t="s">
        <v>3</v>
      </c>
      <c r="F37" s="18" t="s">
        <v>186</v>
      </c>
    </row>
    <row r="38" spans="1:6" ht="75">
      <c r="A38" s="15">
        <v>35</v>
      </c>
      <c r="B38" s="2" t="s">
        <v>76</v>
      </c>
      <c r="C38" s="16">
        <v>16.575</v>
      </c>
      <c r="D38" s="2" t="s">
        <v>29</v>
      </c>
      <c r="E38" s="18" t="s">
        <v>3</v>
      </c>
      <c r="F38" s="18" t="s">
        <v>186</v>
      </c>
    </row>
    <row r="39" spans="1:6" ht="75">
      <c r="A39" s="15">
        <v>36</v>
      </c>
      <c r="B39" s="2" t="s">
        <v>77</v>
      </c>
      <c r="C39" s="16">
        <v>17.7</v>
      </c>
      <c r="D39" s="2" t="s">
        <v>30</v>
      </c>
      <c r="E39" s="18" t="s">
        <v>3</v>
      </c>
      <c r="F39" s="18" t="s">
        <v>186</v>
      </c>
    </row>
    <row r="40" spans="1:6" ht="75">
      <c r="A40" s="15">
        <v>37</v>
      </c>
      <c r="B40" s="2" t="s">
        <v>78</v>
      </c>
      <c r="C40" s="16">
        <v>42.63</v>
      </c>
      <c r="D40" s="2" t="s">
        <v>31</v>
      </c>
      <c r="E40" s="18" t="s">
        <v>3</v>
      </c>
      <c r="F40" s="18" t="s">
        <v>186</v>
      </c>
    </row>
    <row r="41" spans="1:6" ht="56.25">
      <c r="A41" s="15">
        <v>38</v>
      </c>
      <c r="B41" s="2" t="s">
        <v>79</v>
      </c>
      <c r="C41" s="16">
        <v>145.55</v>
      </c>
      <c r="D41" s="2" t="s">
        <v>32</v>
      </c>
      <c r="E41" s="18" t="s">
        <v>3</v>
      </c>
      <c r="F41" s="18" t="s">
        <v>186</v>
      </c>
    </row>
    <row r="42" spans="1:6" ht="56.25">
      <c r="A42" s="15">
        <v>39</v>
      </c>
      <c r="B42" s="2" t="s">
        <v>80</v>
      </c>
      <c r="C42" s="16">
        <v>29.95</v>
      </c>
      <c r="D42" s="2" t="s">
        <v>12</v>
      </c>
      <c r="E42" s="18" t="s">
        <v>3</v>
      </c>
      <c r="F42" s="18" t="s">
        <v>186</v>
      </c>
    </row>
    <row r="43" spans="1:6" ht="56.25">
      <c r="A43" s="15">
        <v>40</v>
      </c>
      <c r="B43" s="2" t="s">
        <v>81</v>
      </c>
      <c r="C43" s="16">
        <v>59.56</v>
      </c>
      <c r="D43" s="2" t="s">
        <v>12</v>
      </c>
      <c r="E43" s="18" t="s">
        <v>3</v>
      </c>
      <c r="F43" s="18" t="s">
        <v>186</v>
      </c>
    </row>
    <row r="44" spans="1:6" ht="37.5">
      <c r="A44" s="15">
        <v>41</v>
      </c>
      <c r="B44" s="2" t="s">
        <v>82</v>
      </c>
      <c r="C44" s="16">
        <v>28.973</v>
      </c>
      <c r="D44" s="2" t="s">
        <v>33</v>
      </c>
      <c r="E44" s="18" t="s">
        <v>3</v>
      </c>
      <c r="F44" s="18" t="s">
        <v>186</v>
      </c>
    </row>
    <row r="45" spans="1:6" ht="56.25">
      <c r="A45" s="15">
        <v>42</v>
      </c>
      <c r="B45" s="2" t="s">
        <v>143</v>
      </c>
      <c r="C45" s="16">
        <v>16.567</v>
      </c>
      <c r="D45" s="2" t="s">
        <v>34</v>
      </c>
      <c r="E45" s="18" t="s">
        <v>3</v>
      </c>
      <c r="F45" s="18" t="s">
        <v>186</v>
      </c>
    </row>
    <row r="46" spans="1:10" ht="70.5" customHeight="1">
      <c r="A46" s="15">
        <v>43</v>
      </c>
      <c r="B46" s="2" t="s">
        <v>187</v>
      </c>
      <c r="C46" s="16">
        <v>56</v>
      </c>
      <c r="D46" s="2" t="s">
        <v>50</v>
      </c>
      <c r="E46" s="18" t="s">
        <v>3</v>
      </c>
      <c r="F46" s="18" t="s">
        <v>186</v>
      </c>
      <c r="J46" s="11"/>
    </row>
    <row r="47" spans="1:10" ht="46.5" customHeight="1">
      <c r="A47" s="15">
        <v>44</v>
      </c>
      <c r="B47" s="2" t="s">
        <v>91</v>
      </c>
      <c r="C47" s="16">
        <v>35.9347</v>
      </c>
      <c r="D47" s="2" t="s">
        <v>12</v>
      </c>
      <c r="E47" s="18" t="s">
        <v>3</v>
      </c>
      <c r="F47" s="18" t="s">
        <v>186</v>
      </c>
      <c r="J47" s="11"/>
    </row>
    <row r="48" spans="1:10" ht="93.75">
      <c r="A48" s="15">
        <v>45</v>
      </c>
      <c r="B48" s="2" t="s">
        <v>92</v>
      </c>
      <c r="C48" s="16" t="s">
        <v>146</v>
      </c>
      <c r="D48" s="2" t="s">
        <v>51</v>
      </c>
      <c r="E48" s="18" t="s">
        <v>3</v>
      </c>
      <c r="F48" s="16" t="s">
        <v>186</v>
      </c>
      <c r="J48" s="11"/>
    </row>
    <row r="49" spans="1:6" s="10" customFormat="1" ht="37.5">
      <c r="A49" s="15">
        <v>46</v>
      </c>
      <c r="B49" s="2" t="s">
        <v>104</v>
      </c>
      <c r="C49" s="16">
        <v>10.7</v>
      </c>
      <c r="D49" s="2" t="s">
        <v>103</v>
      </c>
      <c r="E49" s="16" t="s">
        <v>3</v>
      </c>
      <c r="F49" s="16"/>
    </row>
    <row r="50" spans="1:6" s="10" customFormat="1" ht="37.5">
      <c r="A50" s="15">
        <v>47</v>
      </c>
      <c r="B50" s="2" t="s">
        <v>107</v>
      </c>
      <c r="C50" s="16">
        <v>11.9</v>
      </c>
      <c r="D50" s="2" t="s">
        <v>56</v>
      </c>
      <c r="E50" s="16" t="s">
        <v>55</v>
      </c>
      <c r="F50" s="16"/>
    </row>
    <row r="51" spans="1:6" s="10" customFormat="1" ht="37.5">
      <c r="A51" s="15">
        <v>48</v>
      </c>
      <c r="B51" s="2" t="s">
        <v>109</v>
      </c>
      <c r="C51" s="16">
        <v>14.7</v>
      </c>
      <c r="D51" s="2" t="s">
        <v>108</v>
      </c>
      <c r="E51" s="16" t="s">
        <v>55</v>
      </c>
      <c r="F51" s="16"/>
    </row>
    <row r="52" spans="1:6" s="10" customFormat="1" ht="37.5">
      <c r="A52" s="15">
        <v>49</v>
      </c>
      <c r="B52" s="2" t="s">
        <v>57</v>
      </c>
      <c r="C52" s="16">
        <v>72.39</v>
      </c>
      <c r="D52" s="2" t="s">
        <v>112</v>
      </c>
      <c r="E52" s="16" t="s">
        <v>55</v>
      </c>
      <c r="F52" s="16"/>
    </row>
    <row r="53" spans="1:6" s="10" customFormat="1" ht="37.5">
      <c r="A53" s="15">
        <v>50</v>
      </c>
      <c r="B53" s="2" t="s">
        <v>118</v>
      </c>
      <c r="C53" s="16">
        <v>43.88</v>
      </c>
      <c r="D53" s="2" t="s">
        <v>117</v>
      </c>
      <c r="E53" s="16" t="s">
        <v>55</v>
      </c>
      <c r="F53" s="16"/>
    </row>
    <row r="54" spans="1:6" ht="93.75">
      <c r="A54" s="15">
        <v>51</v>
      </c>
      <c r="B54" s="2" t="s">
        <v>130</v>
      </c>
      <c r="C54" s="16">
        <v>99.86</v>
      </c>
      <c r="D54" s="2" t="s">
        <v>129</v>
      </c>
      <c r="E54" s="16" t="s">
        <v>55</v>
      </c>
      <c r="F54" s="16"/>
    </row>
    <row r="55" spans="1:6" ht="56.25">
      <c r="A55" s="15">
        <v>52</v>
      </c>
      <c r="B55" s="2" t="s">
        <v>94</v>
      </c>
      <c r="C55" s="16">
        <v>26.98</v>
      </c>
      <c r="D55" s="2" t="s">
        <v>21</v>
      </c>
      <c r="E55" s="16" t="s">
        <v>55</v>
      </c>
      <c r="F55" s="16"/>
    </row>
    <row r="56" spans="1:6" ht="38.25" customHeight="1">
      <c r="A56" s="15">
        <v>53</v>
      </c>
      <c r="B56" s="2" t="s">
        <v>93</v>
      </c>
      <c r="C56" s="16">
        <v>51.32</v>
      </c>
      <c r="D56" s="2" t="s">
        <v>136</v>
      </c>
      <c r="E56" s="16" t="s">
        <v>55</v>
      </c>
      <c r="F56" s="16"/>
    </row>
    <row r="57" spans="1:6" ht="37.5">
      <c r="A57" s="15">
        <v>54</v>
      </c>
      <c r="B57" s="2" t="s">
        <v>139</v>
      </c>
      <c r="C57" s="16">
        <v>2</v>
      </c>
      <c r="D57" s="2" t="s">
        <v>138</v>
      </c>
      <c r="E57" s="16" t="s">
        <v>55</v>
      </c>
      <c r="F57" s="16"/>
    </row>
    <row r="58" spans="1:6" ht="56.25">
      <c r="A58" s="15">
        <v>55</v>
      </c>
      <c r="B58" s="2" t="s">
        <v>83</v>
      </c>
      <c r="C58" s="16">
        <v>143.52</v>
      </c>
      <c r="D58" s="2" t="s">
        <v>35</v>
      </c>
      <c r="E58" s="16" t="s">
        <v>4</v>
      </c>
      <c r="F58" s="16"/>
    </row>
    <row r="59" spans="1:6" ht="56.25">
      <c r="A59" s="15">
        <v>56</v>
      </c>
      <c r="B59" s="2" t="s">
        <v>84</v>
      </c>
      <c r="C59" s="16">
        <v>10.74</v>
      </c>
      <c r="D59" s="2" t="s">
        <v>35</v>
      </c>
      <c r="E59" s="16" t="s">
        <v>4</v>
      </c>
      <c r="F59" s="16"/>
    </row>
    <row r="60" spans="1:6" ht="56.25">
      <c r="A60" s="15">
        <v>57</v>
      </c>
      <c r="B60" s="2" t="s">
        <v>89</v>
      </c>
      <c r="C60" s="16">
        <v>55.7916</v>
      </c>
      <c r="D60" s="2" t="s">
        <v>45</v>
      </c>
      <c r="E60" s="16" t="s">
        <v>4</v>
      </c>
      <c r="F60" s="17"/>
    </row>
    <row r="61" spans="1:6" ht="56.25">
      <c r="A61" s="15">
        <v>58</v>
      </c>
      <c r="B61" s="2" t="s">
        <v>52</v>
      </c>
      <c r="C61" s="16">
        <v>14.069</v>
      </c>
      <c r="D61" s="2" t="s">
        <v>53</v>
      </c>
      <c r="E61" s="17" t="s">
        <v>4</v>
      </c>
      <c r="F61" s="16"/>
    </row>
    <row r="62" spans="1:6" ht="56.25">
      <c r="A62" s="15">
        <v>59</v>
      </c>
      <c r="B62" s="2" t="s">
        <v>124</v>
      </c>
      <c r="C62" s="16">
        <v>19.925</v>
      </c>
      <c r="D62" s="2" t="s">
        <v>123</v>
      </c>
      <c r="E62" s="16" t="s">
        <v>4</v>
      </c>
      <c r="F62" s="16"/>
    </row>
    <row r="63" spans="1:6" ht="37.5">
      <c r="A63" s="15">
        <v>60</v>
      </c>
      <c r="B63" s="2" t="s">
        <v>144</v>
      </c>
      <c r="C63" s="16">
        <v>30.04</v>
      </c>
      <c r="D63" s="2" t="s">
        <v>133</v>
      </c>
      <c r="E63" s="16" t="s">
        <v>4</v>
      </c>
      <c r="F63" s="16"/>
    </row>
    <row r="64" spans="1:6" ht="112.5">
      <c r="A64" s="15">
        <v>61</v>
      </c>
      <c r="B64" s="2" t="s">
        <v>145</v>
      </c>
      <c r="C64" s="16">
        <v>54.1</v>
      </c>
      <c r="D64" s="2" t="s">
        <v>134</v>
      </c>
      <c r="E64" s="16" t="s">
        <v>4</v>
      </c>
      <c r="F64" s="16"/>
    </row>
    <row r="65" spans="1:6" s="10" customFormat="1" ht="56.25">
      <c r="A65" s="15">
        <v>62</v>
      </c>
      <c r="B65" s="2" t="s">
        <v>96</v>
      </c>
      <c r="C65" s="16">
        <v>2.86</v>
      </c>
      <c r="D65" s="2" t="s">
        <v>95</v>
      </c>
      <c r="E65" s="16" t="s">
        <v>5</v>
      </c>
      <c r="F65" s="16"/>
    </row>
    <row r="66" spans="1:6" s="10" customFormat="1" ht="37.5">
      <c r="A66" s="15">
        <v>63</v>
      </c>
      <c r="B66" s="2" t="s">
        <v>98</v>
      </c>
      <c r="C66" s="16">
        <v>3.4838</v>
      </c>
      <c r="D66" s="2" t="s">
        <v>97</v>
      </c>
      <c r="E66" s="16" t="s">
        <v>5</v>
      </c>
      <c r="F66" s="16"/>
    </row>
    <row r="67" spans="1:6" ht="37.5">
      <c r="A67" s="15">
        <v>64</v>
      </c>
      <c r="B67" s="2" t="s">
        <v>141</v>
      </c>
      <c r="C67" s="16">
        <v>22.03</v>
      </c>
      <c r="D67" s="2" t="s">
        <v>140</v>
      </c>
      <c r="E67" s="16" t="s">
        <v>37</v>
      </c>
      <c r="F67" s="16"/>
    </row>
    <row r="68" spans="1:6" ht="37.5">
      <c r="A68" s="15">
        <v>65</v>
      </c>
      <c r="B68" s="2" t="s">
        <v>122</v>
      </c>
      <c r="C68" s="16">
        <v>12.71</v>
      </c>
      <c r="D68" s="2" t="s">
        <v>121</v>
      </c>
      <c r="E68" s="16" t="s">
        <v>37</v>
      </c>
      <c r="F68" s="16"/>
    </row>
    <row r="69" spans="1:6" ht="37.5">
      <c r="A69" s="15">
        <v>66</v>
      </c>
      <c r="B69" s="2" t="s">
        <v>85</v>
      </c>
      <c r="C69" s="16">
        <v>25.88</v>
      </c>
      <c r="D69" s="2" t="s">
        <v>36</v>
      </c>
      <c r="E69" s="16" t="s">
        <v>37</v>
      </c>
      <c r="F69" s="16"/>
    </row>
    <row r="70" spans="1:6" ht="37.5">
      <c r="A70" s="15">
        <v>67</v>
      </c>
      <c r="B70" s="2" t="s">
        <v>86</v>
      </c>
      <c r="C70" s="16">
        <v>10.1855</v>
      </c>
      <c r="D70" s="2" t="s">
        <v>38</v>
      </c>
      <c r="E70" s="16" t="s">
        <v>37</v>
      </c>
      <c r="F70" s="16"/>
    </row>
    <row r="71" spans="1:6" ht="56.25">
      <c r="A71" s="15">
        <v>68</v>
      </c>
      <c r="B71" s="2" t="s">
        <v>87</v>
      </c>
      <c r="C71" s="16">
        <v>200</v>
      </c>
      <c r="D71" s="2" t="s">
        <v>39</v>
      </c>
      <c r="E71" s="16" t="s">
        <v>40</v>
      </c>
      <c r="F71" s="16"/>
    </row>
    <row r="72" spans="1:6" ht="45" customHeight="1">
      <c r="A72" s="15">
        <v>69</v>
      </c>
      <c r="B72" s="2" t="s">
        <v>149</v>
      </c>
      <c r="C72" s="16">
        <v>24.68</v>
      </c>
      <c r="D72" s="2" t="s">
        <v>150</v>
      </c>
      <c r="E72" s="16" t="s">
        <v>157</v>
      </c>
      <c r="F72" s="16"/>
    </row>
    <row r="73" spans="1:6" ht="42.75" customHeight="1">
      <c r="A73" s="15">
        <v>70</v>
      </c>
      <c r="B73" s="2" t="s">
        <v>155</v>
      </c>
      <c r="C73" s="16">
        <v>5.832</v>
      </c>
      <c r="D73" s="2" t="s">
        <v>156</v>
      </c>
      <c r="E73" s="16" t="s">
        <v>43</v>
      </c>
      <c r="F73" s="16"/>
    </row>
    <row r="74" spans="1:6" ht="56.25">
      <c r="A74" s="15">
        <v>71</v>
      </c>
      <c r="B74" s="2" t="s">
        <v>41</v>
      </c>
      <c r="C74" s="16">
        <v>1.7728</v>
      </c>
      <c r="D74" s="2" t="s">
        <v>42</v>
      </c>
      <c r="E74" s="16" t="s">
        <v>43</v>
      </c>
      <c r="F74" s="16"/>
    </row>
    <row r="75" spans="1:6" s="10" customFormat="1" ht="37.5">
      <c r="A75" s="15">
        <v>72</v>
      </c>
      <c r="B75" s="2" t="s">
        <v>114</v>
      </c>
      <c r="C75" s="16">
        <v>9.5</v>
      </c>
      <c r="D75" s="2" t="s">
        <v>113</v>
      </c>
      <c r="E75" s="16" t="s">
        <v>43</v>
      </c>
      <c r="F75" s="16"/>
    </row>
    <row r="76" spans="1:6" s="10" customFormat="1" ht="37.5">
      <c r="A76" s="15">
        <v>73</v>
      </c>
      <c r="B76" s="2" t="s">
        <v>100</v>
      </c>
      <c r="C76" s="16">
        <v>8.5</v>
      </c>
      <c r="D76" s="2" t="s">
        <v>99</v>
      </c>
      <c r="E76" s="16" t="s">
        <v>142</v>
      </c>
      <c r="F76" s="16"/>
    </row>
    <row r="77" spans="1:6" ht="48.75" customHeight="1">
      <c r="A77" s="15">
        <v>74</v>
      </c>
      <c r="B77" s="2" t="s">
        <v>147</v>
      </c>
      <c r="C77" s="16">
        <v>16.5</v>
      </c>
      <c r="D77" s="2" t="s">
        <v>148</v>
      </c>
      <c r="E77" s="16" t="s">
        <v>142</v>
      </c>
      <c r="F77" s="16"/>
    </row>
    <row r="78" spans="1:6" s="10" customFormat="1" ht="37.5">
      <c r="A78" s="15">
        <v>75</v>
      </c>
      <c r="B78" s="2" t="s">
        <v>102</v>
      </c>
      <c r="C78" s="16">
        <v>7.19</v>
      </c>
      <c r="D78" s="2" t="s">
        <v>101</v>
      </c>
      <c r="E78" s="16" t="s">
        <v>6</v>
      </c>
      <c r="F78" s="16"/>
    </row>
  </sheetData>
  <sheetProtection/>
  <mergeCells count="1">
    <mergeCell ref="A1:F1"/>
  </mergeCells>
  <printOptions/>
  <pageMargins left="0.984251968503937" right="0.1968503937007874" top="0.2362204724409449" bottom="0.2362204724409449" header="0.1968503937007874" footer="0.1968503937007874"/>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CR78"/>
  <sheetViews>
    <sheetView zoomScalePageLayoutView="0" workbookViewId="0" topLeftCell="A67">
      <selection activeCell="A19" sqref="A1:IV16384"/>
    </sheetView>
  </sheetViews>
  <sheetFormatPr defaultColWidth="9.140625" defaultRowHeight="12.75"/>
  <cols>
    <col min="1" max="1" width="6.28125" style="6" customWidth="1"/>
    <col min="2" max="2" width="53.140625" style="13" customWidth="1"/>
    <col min="3" max="3" width="10.57421875" style="6" customWidth="1"/>
    <col min="4" max="4" width="44.421875" style="14" customWidth="1"/>
    <col min="5" max="5" width="16.7109375" style="9" customWidth="1"/>
    <col min="6" max="16384" width="9.140625" style="1" customWidth="1"/>
  </cols>
  <sheetData>
    <row r="1" spans="1:10" ht="25.5" customHeight="1">
      <c r="A1" s="275" t="s">
        <v>159</v>
      </c>
      <c r="B1" s="276"/>
      <c r="C1" s="276"/>
      <c r="D1" s="276"/>
      <c r="E1" s="276"/>
      <c r="F1" s="4"/>
      <c r="G1" s="4"/>
      <c r="H1" s="4"/>
      <c r="I1" s="4"/>
      <c r="J1" s="4"/>
    </row>
    <row r="2" spans="1:5" s="6" customFormat="1" ht="75">
      <c r="A2" s="5" t="s">
        <v>8</v>
      </c>
      <c r="B2" s="5" t="s">
        <v>0</v>
      </c>
      <c r="C2" s="5" t="s">
        <v>9</v>
      </c>
      <c r="D2" s="5" t="s">
        <v>7</v>
      </c>
      <c r="E2" s="5" t="s">
        <v>1</v>
      </c>
    </row>
    <row r="3" spans="1:5" s="9" customFormat="1" ht="19.5">
      <c r="A3" s="7">
        <v>1</v>
      </c>
      <c r="B3" s="8">
        <v>2</v>
      </c>
      <c r="C3" s="7">
        <v>3</v>
      </c>
      <c r="D3" s="7">
        <v>4</v>
      </c>
      <c r="E3" s="7">
        <v>5</v>
      </c>
    </row>
    <row r="4" spans="1:5" s="9" customFormat="1" ht="56.25">
      <c r="A4" s="19">
        <v>1</v>
      </c>
      <c r="B4" s="20" t="s">
        <v>58</v>
      </c>
      <c r="C4" s="21">
        <v>35.3392</v>
      </c>
      <c r="D4" s="20" t="s">
        <v>11</v>
      </c>
      <c r="E4" s="22" t="s">
        <v>2</v>
      </c>
    </row>
    <row r="5" spans="1:5" s="9" customFormat="1" ht="56.25">
      <c r="A5" s="19">
        <v>2</v>
      </c>
      <c r="B5" s="20" t="s">
        <v>59</v>
      </c>
      <c r="C5" s="21">
        <v>27.82</v>
      </c>
      <c r="D5" s="20" t="s">
        <v>12</v>
      </c>
      <c r="E5" s="22" t="s">
        <v>2</v>
      </c>
    </row>
    <row r="6" spans="1:5" s="9" customFormat="1" ht="37.5">
      <c r="A6" s="19">
        <v>3</v>
      </c>
      <c r="B6" s="23" t="s">
        <v>60</v>
      </c>
      <c r="C6" s="21">
        <v>28.69</v>
      </c>
      <c r="D6" s="20" t="s">
        <v>12</v>
      </c>
      <c r="E6" s="22" t="s">
        <v>2</v>
      </c>
    </row>
    <row r="7" spans="1:5" s="9" customFormat="1" ht="56.25">
      <c r="A7" s="19">
        <v>4</v>
      </c>
      <c r="B7" s="20" t="s">
        <v>61</v>
      </c>
      <c r="C7" s="21">
        <v>2.07</v>
      </c>
      <c r="D7" s="20" t="s">
        <v>13</v>
      </c>
      <c r="E7" s="22" t="s">
        <v>2</v>
      </c>
    </row>
    <row r="8" spans="1:5" s="9" customFormat="1" ht="75">
      <c r="A8" s="19">
        <v>5</v>
      </c>
      <c r="B8" s="20" t="s">
        <v>62</v>
      </c>
      <c r="C8" s="21">
        <v>11.32</v>
      </c>
      <c r="D8" s="20" t="s">
        <v>14</v>
      </c>
      <c r="E8" s="22" t="s">
        <v>2</v>
      </c>
    </row>
    <row r="9" spans="1:5" s="9" customFormat="1" ht="56.25">
      <c r="A9" s="19">
        <v>6</v>
      </c>
      <c r="B9" s="20" t="s">
        <v>63</v>
      </c>
      <c r="C9" s="21">
        <v>10.8</v>
      </c>
      <c r="D9" s="20" t="s">
        <v>15</v>
      </c>
      <c r="E9" s="22" t="s">
        <v>2</v>
      </c>
    </row>
    <row r="10" spans="1:5" s="9" customFormat="1" ht="37.5">
      <c r="A10" s="19">
        <v>7</v>
      </c>
      <c r="B10" s="20" t="s">
        <v>16</v>
      </c>
      <c r="C10" s="21">
        <v>17.8</v>
      </c>
      <c r="D10" s="20" t="s">
        <v>10</v>
      </c>
      <c r="E10" s="22" t="s">
        <v>2</v>
      </c>
    </row>
    <row r="11" spans="1:96" s="10" customFormat="1" ht="37.5">
      <c r="A11" s="19">
        <v>8</v>
      </c>
      <c r="B11" s="20" t="s">
        <v>111</v>
      </c>
      <c r="C11" s="21">
        <v>93.19</v>
      </c>
      <c r="D11" s="20" t="s">
        <v>110</v>
      </c>
      <c r="E11" s="21" t="s">
        <v>2</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row>
    <row r="12" spans="1:5" ht="56.25">
      <c r="A12" s="19">
        <v>9</v>
      </c>
      <c r="B12" s="20" t="s">
        <v>88</v>
      </c>
      <c r="C12" s="21">
        <v>8.7533</v>
      </c>
      <c r="D12" s="20" t="s">
        <v>44</v>
      </c>
      <c r="E12" s="22" t="s">
        <v>2</v>
      </c>
    </row>
    <row r="13" spans="1:9" ht="56.25">
      <c r="A13" s="19">
        <v>10</v>
      </c>
      <c r="B13" s="20" t="s">
        <v>46</v>
      </c>
      <c r="C13" s="21">
        <v>14.15</v>
      </c>
      <c r="D13" s="20" t="s">
        <v>47</v>
      </c>
      <c r="E13" s="22" t="s">
        <v>2</v>
      </c>
      <c r="I13" s="11"/>
    </row>
    <row r="14" spans="1:9" ht="56.25">
      <c r="A14" s="19">
        <v>11</v>
      </c>
      <c r="B14" s="20" t="s">
        <v>48</v>
      </c>
      <c r="C14" s="21">
        <v>17.67</v>
      </c>
      <c r="D14" s="20" t="s">
        <v>49</v>
      </c>
      <c r="E14" s="22" t="s">
        <v>2</v>
      </c>
      <c r="I14" s="11"/>
    </row>
    <row r="15" spans="1:96" s="10" customFormat="1" ht="37.5">
      <c r="A15" s="19">
        <v>12</v>
      </c>
      <c r="B15" s="20" t="s">
        <v>106</v>
      </c>
      <c r="C15" s="21">
        <v>23.037</v>
      </c>
      <c r="D15" s="20" t="s">
        <v>105</v>
      </c>
      <c r="E15" s="21" t="s">
        <v>2</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row>
    <row r="16" spans="1:96" s="10" customFormat="1" ht="18.75">
      <c r="A16" s="19">
        <v>13</v>
      </c>
      <c r="B16" s="20" t="s">
        <v>116</v>
      </c>
      <c r="C16" s="21">
        <v>6.14</v>
      </c>
      <c r="D16" s="20" t="s">
        <v>115</v>
      </c>
      <c r="E16" s="21" t="s">
        <v>2</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row>
    <row r="17" spans="1:96" s="10" customFormat="1" ht="56.25">
      <c r="A17" s="19">
        <v>14</v>
      </c>
      <c r="B17" s="20" t="s">
        <v>120</v>
      </c>
      <c r="C17" s="21">
        <v>10.5</v>
      </c>
      <c r="D17" s="20" t="s">
        <v>119</v>
      </c>
      <c r="E17" s="21" t="s">
        <v>2</v>
      </c>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row>
    <row r="18" spans="1:5" ht="93.75">
      <c r="A18" s="19">
        <v>15</v>
      </c>
      <c r="B18" s="20" t="s">
        <v>128</v>
      </c>
      <c r="C18" s="21">
        <v>164.3</v>
      </c>
      <c r="D18" s="20" t="s">
        <v>127</v>
      </c>
      <c r="E18" s="21" t="s">
        <v>2</v>
      </c>
    </row>
    <row r="19" spans="1:5" ht="37.5">
      <c r="A19" s="19">
        <v>16</v>
      </c>
      <c r="B19" s="20" t="s">
        <v>126</v>
      </c>
      <c r="C19" s="21">
        <v>48.75</v>
      </c>
      <c r="D19" s="20" t="s">
        <v>125</v>
      </c>
      <c r="E19" s="21" t="s">
        <v>2</v>
      </c>
    </row>
    <row r="20" spans="1:5" ht="93.75">
      <c r="A20" s="19">
        <v>17</v>
      </c>
      <c r="B20" s="20" t="s">
        <v>132</v>
      </c>
      <c r="C20" s="21">
        <v>58.4</v>
      </c>
      <c r="D20" s="20" t="s">
        <v>131</v>
      </c>
      <c r="E20" s="21" t="s">
        <v>2</v>
      </c>
    </row>
    <row r="21" spans="1:5" ht="37.5">
      <c r="A21" s="19">
        <v>18</v>
      </c>
      <c r="B21" s="20" t="s">
        <v>54</v>
      </c>
      <c r="C21" s="21">
        <v>12.9</v>
      </c>
      <c r="D21" s="20" t="s">
        <v>137</v>
      </c>
      <c r="E21" s="21" t="s">
        <v>2</v>
      </c>
    </row>
    <row r="22" spans="1:5" ht="56.25">
      <c r="A22" s="19">
        <v>19</v>
      </c>
      <c r="B22" s="20" t="s">
        <v>106</v>
      </c>
      <c r="C22" s="21">
        <v>50.9</v>
      </c>
      <c r="D22" s="20" t="s">
        <v>135</v>
      </c>
      <c r="E22" s="21" t="s">
        <v>2</v>
      </c>
    </row>
    <row r="23" spans="1:5" ht="44.25" customHeight="1">
      <c r="A23" s="19">
        <v>20</v>
      </c>
      <c r="B23" s="20" t="s">
        <v>151</v>
      </c>
      <c r="C23" s="21">
        <v>5.2</v>
      </c>
      <c r="D23" s="20" t="s">
        <v>152</v>
      </c>
      <c r="E23" s="21" t="s">
        <v>2</v>
      </c>
    </row>
    <row r="24" spans="1:5" ht="50.25" customHeight="1">
      <c r="A24" s="19">
        <v>21</v>
      </c>
      <c r="B24" s="20" t="s">
        <v>153</v>
      </c>
      <c r="C24" s="21">
        <v>0.6228</v>
      </c>
      <c r="D24" s="20" t="s">
        <v>154</v>
      </c>
      <c r="E24" s="21" t="s">
        <v>2</v>
      </c>
    </row>
    <row r="25" spans="1:5" ht="75">
      <c r="A25" s="26">
        <v>22</v>
      </c>
      <c r="B25" s="26" t="s">
        <v>65</v>
      </c>
      <c r="C25" s="27">
        <v>60.2</v>
      </c>
      <c r="D25" s="26" t="s">
        <v>12</v>
      </c>
      <c r="E25" s="28" t="s">
        <v>3</v>
      </c>
    </row>
    <row r="26" spans="1:5" ht="56.25">
      <c r="A26" s="26">
        <v>23</v>
      </c>
      <c r="B26" s="26" t="s">
        <v>80</v>
      </c>
      <c r="C26" s="27">
        <v>29.95</v>
      </c>
      <c r="D26" s="26" t="s">
        <v>12</v>
      </c>
      <c r="E26" s="28" t="s">
        <v>3</v>
      </c>
    </row>
    <row r="27" spans="1:9" ht="46.5" customHeight="1">
      <c r="A27" s="26">
        <v>24</v>
      </c>
      <c r="B27" s="26" t="s">
        <v>91</v>
      </c>
      <c r="C27" s="27">
        <v>35.9347</v>
      </c>
      <c r="D27" s="26" t="s">
        <v>12</v>
      </c>
      <c r="E27" s="28" t="s">
        <v>3</v>
      </c>
      <c r="I27" s="11"/>
    </row>
    <row r="28" spans="1:5" ht="56.25">
      <c r="A28" s="26">
        <v>25</v>
      </c>
      <c r="B28" s="26" t="s">
        <v>81</v>
      </c>
      <c r="C28" s="27">
        <v>59.56</v>
      </c>
      <c r="D28" s="26" t="s">
        <v>12</v>
      </c>
      <c r="E28" s="28" t="s">
        <v>3</v>
      </c>
    </row>
    <row r="29" spans="1:5" ht="56.25">
      <c r="A29" s="26">
        <v>26</v>
      </c>
      <c r="B29" s="26" t="s">
        <v>68</v>
      </c>
      <c r="C29" s="27">
        <v>75.07</v>
      </c>
      <c r="D29" s="26" t="s">
        <v>21</v>
      </c>
      <c r="E29" s="28" t="s">
        <v>3</v>
      </c>
    </row>
    <row r="30" spans="1:5" ht="75">
      <c r="A30" s="26">
        <v>27</v>
      </c>
      <c r="B30" s="26" t="s">
        <v>67</v>
      </c>
      <c r="C30" s="27">
        <v>36.57</v>
      </c>
      <c r="D30" s="26" t="s">
        <v>20</v>
      </c>
      <c r="E30" s="28" t="s">
        <v>3</v>
      </c>
    </row>
    <row r="31" spans="1:96" s="10" customFormat="1" ht="37.5">
      <c r="A31" s="26">
        <v>28</v>
      </c>
      <c r="B31" s="26" t="s">
        <v>109</v>
      </c>
      <c r="C31" s="27">
        <v>14.7</v>
      </c>
      <c r="D31" s="26" t="s">
        <v>108</v>
      </c>
      <c r="E31" s="27" t="s">
        <v>55</v>
      </c>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row>
    <row r="32" spans="1:5" ht="37.5">
      <c r="A32" s="26">
        <v>29</v>
      </c>
      <c r="B32" s="26" t="s">
        <v>94</v>
      </c>
      <c r="C32" s="27">
        <v>26.98</v>
      </c>
      <c r="D32" s="26" t="s">
        <v>21</v>
      </c>
      <c r="E32" s="27" t="s">
        <v>55</v>
      </c>
    </row>
    <row r="33" spans="1:5" ht="75">
      <c r="A33" s="26">
        <v>30</v>
      </c>
      <c r="B33" s="26" t="s">
        <v>71</v>
      </c>
      <c r="C33" s="27">
        <v>23.47</v>
      </c>
      <c r="D33" s="26" t="s">
        <v>24</v>
      </c>
      <c r="E33" s="28" t="s">
        <v>3</v>
      </c>
    </row>
    <row r="34" spans="1:10" ht="56.25">
      <c r="A34" s="26">
        <v>31</v>
      </c>
      <c r="B34" s="26" t="s">
        <v>72</v>
      </c>
      <c r="C34" s="27">
        <v>15.4</v>
      </c>
      <c r="D34" s="26" t="s">
        <v>25</v>
      </c>
      <c r="E34" s="28" t="s">
        <v>3</v>
      </c>
      <c r="H34" s="12"/>
      <c r="I34" s="12"/>
      <c r="J34" s="12"/>
    </row>
    <row r="35" spans="1:10" ht="56.25">
      <c r="A35" s="26">
        <v>32</v>
      </c>
      <c r="B35" s="26" t="s">
        <v>73</v>
      </c>
      <c r="C35" s="27">
        <v>43.8</v>
      </c>
      <c r="D35" s="26" t="s">
        <v>26</v>
      </c>
      <c r="E35" s="28" t="s">
        <v>3</v>
      </c>
      <c r="H35" s="12"/>
      <c r="I35" s="11"/>
      <c r="J35" s="12"/>
    </row>
    <row r="36" spans="1:5" ht="56.25">
      <c r="A36" s="26">
        <v>33</v>
      </c>
      <c r="B36" s="26" t="s">
        <v>79</v>
      </c>
      <c r="C36" s="27">
        <v>145.55</v>
      </c>
      <c r="D36" s="26" t="s">
        <v>32</v>
      </c>
      <c r="E36" s="28" t="s">
        <v>3</v>
      </c>
    </row>
    <row r="37" spans="1:9" ht="70.5" customHeight="1">
      <c r="A37" s="26">
        <v>34</v>
      </c>
      <c r="B37" s="26" t="s">
        <v>90</v>
      </c>
      <c r="C37" s="27">
        <v>56</v>
      </c>
      <c r="D37" s="26" t="s">
        <v>50</v>
      </c>
      <c r="E37" s="28" t="s">
        <v>3</v>
      </c>
      <c r="I37" s="11"/>
    </row>
    <row r="38" spans="1:5" ht="37.5">
      <c r="A38" s="26">
        <v>35</v>
      </c>
      <c r="B38" s="26" t="s">
        <v>143</v>
      </c>
      <c r="C38" s="27">
        <v>16.567</v>
      </c>
      <c r="D38" s="26" t="s">
        <v>34</v>
      </c>
      <c r="E38" s="28" t="s">
        <v>3</v>
      </c>
    </row>
    <row r="39" spans="1:96" s="10" customFormat="1" ht="37.5">
      <c r="A39" s="26">
        <v>36</v>
      </c>
      <c r="B39" s="26" t="s">
        <v>57</v>
      </c>
      <c r="C39" s="27">
        <v>72.39</v>
      </c>
      <c r="D39" s="26" t="s">
        <v>112</v>
      </c>
      <c r="E39" s="27" t="s">
        <v>55</v>
      </c>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row>
    <row r="40" spans="1:5" ht="37.5">
      <c r="A40" s="26">
        <v>37</v>
      </c>
      <c r="B40" s="29" t="s">
        <v>82</v>
      </c>
      <c r="C40" s="27">
        <v>28.973</v>
      </c>
      <c r="D40" s="26" t="s">
        <v>33</v>
      </c>
      <c r="E40" s="28" t="s">
        <v>3</v>
      </c>
    </row>
    <row r="41" spans="1:5" ht="75">
      <c r="A41" s="26">
        <v>38</v>
      </c>
      <c r="B41" s="26" t="s">
        <v>69</v>
      </c>
      <c r="C41" s="27">
        <v>42.653</v>
      </c>
      <c r="D41" s="26" t="s">
        <v>22</v>
      </c>
      <c r="E41" s="28" t="s">
        <v>3</v>
      </c>
    </row>
    <row r="42" spans="1:5" ht="75">
      <c r="A42" s="26">
        <v>39</v>
      </c>
      <c r="B42" s="26" t="s">
        <v>70</v>
      </c>
      <c r="C42" s="27">
        <v>13.41</v>
      </c>
      <c r="D42" s="26" t="s">
        <v>23</v>
      </c>
      <c r="E42" s="28" t="s">
        <v>3</v>
      </c>
    </row>
    <row r="43" spans="1:10" ht="75">
      <c r="A43" s="26">
        <v>40</v>
      </c>
      <c r="B43" s="26" t="s">
        <v>74</v>
      </c>
      <c r="C43" s="27">
        <v>11.515</v>
      </c>
      <c r="D43" s="26" t="s">
        <v>27</v>
      </c>
      <c r="E43" s="28" t="s">
        <v>3</v>
      </c>
      <c r="H43" s="12"/>
      <c r="I43" s="12"/>
      <c r="J43" s="12"/>
    </row>
    <row r="44" spans="1:5" ht="56.25">
      <c r="A44" s="26">
        <v>41</v>
      </c>
      <c r="B44" s="26" t="s">
        <v>75</v>
      </c>
      <c r="C44" s="27">
        <v>19.38</v>
      </c>
      <c r="D44" s="26" t="s">
        <v>28</v>
      </c>
      <c r="E44" s="28" t="s">
        <v>3</v>
      </c>
    </row>
    <row r="45" spans="1:5" ht="75">
      <c r="A45" s="26">
        <v>42</v>
      </c>
      <c r="B45" s="26" t="s">
        <v>76</v>
      </c>
      <c r="C45" s="27">
        <v>16.575</v>
      </c>
      <c r="D45" s="26" t="s">
        <v>29</v>
      </c>
      <c r="E45" s="28" t="s">
        <v>3</v>
      </c>
    </row>
    <row r="46" spans="1:5" ht="75">
      <c r="A46" s="26">
        <v>43</v>
      </c>
      <c r="B46" s="26" t="s">
        <v>77</v>
      </c>
      <c r="C46" s="27">
        <v>17.7</v>
      </c>
      <c r="D46" s="26" t="s">
        <v>30</v>
      </c>
      <c r="E46" s="28" t="s">
        <v>3</v>
      </c>
    </row>
    <row r="47" spans="1:5" ht="56.25">
      <c r="A47" s="26">
        <v>44</v>
      </c>
      <c r="B47" s="26" t="s">
        <v>78</v>
      </c>
      <c r="C47" s="27">
        <v>42.63</v>
      </c>
      <c r="D47" s="26" t="s">
        <v>31</v>
      </c>
      <c r="E47" s="28" t="s">
        <v>3</v>
      </c>
    </row>
    <row r="48" spans="1:5" ht="56.25">
      <c r="A48" s="26">
        <v>45</v>
      </c>
      <c r="B48" s="26" t="s">
        <v>66</v>
      </c>
      <c r="C48" s="27">
        <v>19.1863</v>
      </c>
      <c r="D48" s="26" t="s">
        <v>158</v>
      </c>
      <c r="E48" s="28" t="s">
        <v>3</v>
      </c>
    </row>
    <row r="49" spans="1:9" ht="75">
      <c r="A49" s="26">
        <v>46</v>
      </c>
      <c r="B49" s="26" t="s">
        <v>92</v>
      </c>
      <c r="C49" s="27">
        <v>10.4</v>
      </c>
      <c r="D49" s="26" t="s">
        <v>51</v>
      </c>
      <c r="E49" s="28" t="s">
        <v>3</v>
      </c>
      <c r="I49" s="11"/>
    </row>
    <row r="50" spans="1:96" s="10" customFormat="1" ht="37.5">
      <c r="A50" s="26">
        <v>47</v>
      </c>
      <c r="B50" s="26" t="s">
        <v>107</v>
      </c>
      <c r="C50" s="27">
        <v>11.9</v>
      </c>
      <c r="D50" s="26" t="s">
        <v>56</v>
      </c>
      <c r="E50" s="27" t="s">
        <v>55</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row>
    <row r="51" spans="1:96" s="10" customFormat="1" ht="37.5">
      <c r="A51" s="26">
        <v>48</v>
      </c>
      <c r="B51" s="26" t="s">
        <v>118</v>
      </c>
      <c r="C51" s="27">
        <v>43.88</v>
      </c>
      <c r="D51" s="26" t="s">
        <v>117</v>
      </c>
      <c r="E51" s="27" t="s">
        <v>55</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row>
    <row r="52" spans="1:5" ht="75">
      <c r="A52" s="26">
        <v>49</v>
      </c>
      <c r="B52" s="26" t="s">
        <v>130</v>
      </c>
      <c r="C52" s="27">
        <v>99.86</v>
      </c>
      <c r="D52" s="26" t="s">
        <v>129</v>
      </c>
      <c r="E52" s="27" t="s">
        <v>55</v>
      </c>
    </row>
    <row r="53" spans="1:5" ht="37.5" customHeight="1">
      <c r="A53" s="26">
        <v>50</v>
      </c>
      <c r="B53" s="26" t="s">
        <v>64</v>
      </c>
      <c r="C53" s="27">
        <v>12.31</v>
      </c>
      <c r="D53" s="26" t="s">
        <v>17</v>
      </c>
      <c r="E53" s="28" t="s">
        <v>3</v>
      </c>
    </row>
    <row r="54" spans="1:5" ht="56.25">
      <c r="A54" s="26">
        <v>51</v>
      </c>
      <c r="B54" s="26" t="s">
        <v>18</v>
      </c>
      <c r="C54" s="27">
        <v>7.0076</v>
      </c>
      <c r="D54" s="26" t="s">
        <v>19</v>
      </c>
      <c r="E54" s="28" t="s">
        <v>3</v>
      </c>
    </row>
    <row r="55" spans="1:96" s="10" customFormat="1" ht="37.5">
      <c r="A55" s="26">
        <v>52</v>
      </c>
      <c r="B55" s="26" t="s">
        <v>104</v>
      </c>
      <c r="C55" s="27">
        <v>10.7</v>
      </c>
      <c r="D55" s="26" t="s">
        <v>103</v>
      </c>
      <c r="E55" s="27" t="s">
        <v>3</v>
      </c>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row>
    <row r="56" spans="1:5" ht="38.25" customHeight="1">
      <c r="A56" s="26">
        <v>53</v>
      </c>
      <c r="B56" s="26" t="s">
        <v>93</v>
      </c>
      <c r="C56" s="27">
        <v>51.32</v>
      </c>
      <c r="D56" s="26" t="s">
        <v>136</v>
      </c>
      <c r="E56" s="27" t="s">
        <v>55</v>
      </c>
    </row>
    <row r="57" spans="1:5" ht="37.5">
      <c r="A57" s="26">
        <v>54</v>
      </c>
      <c r="B57" s="26" t="s">
        <v>139</v>
      </c>
      <c r="C57" s="27">
        <v>2</v>
      </c>
      <c r="D57" s="26" t="s">
        <v>138</v>
      </c>
      <c r="E57" s="27" t="s">
        <v>55</v>
      </c>
    </row>
    <row r="58" spans="1:5" ht="56.25">
      <c r="A58" s="30">
        <v>55</v>
      </c>
      <c r="B58" s="30" t="s">
        <v>83</v>
      </c>
      <c r="C58" s="31">
        <v>143.52</v>
      </c>
      <c r="D58" s="30" t="s">
        <v>35</v>
      </c>
      <c r="E58" s="31" t="s">
        <v>4</v>
      </c>
    </row>
    <row r="59" spans="1:5" ht="56.25">
      <c r="A59" s="30">
        <v>56</v>
      </c>
      <c r="B59" s="30" t="s">
        <v>84</v>
      </c>
      <c r="C59" s="31">
        <v>10.74</v>
      </c>
      <c r="D59" s="30" t="s">
        <v>35</v>
      </c>
      <c r="E59" s="31" t="s">
        <v>4</v>
      </c>
    </row>
    <row r="60" spans="1:5" ht="56.25">
      <c r="A60" s="30">
        <v>57</v>
      </c>
      <c r="B60" s="30" t="s">
        <v>89</v>
      </c>
      <c r="C60" s="31">
        <v>55.7916</v>
      </c>
      <c r="D60" s="30" t="s">
        <v>45</v>
      </c>
      <c r="E60" s="31" t="s">
        <v>4</v>
      </c>
    </row>
    <row r="61" spans="1:5" ht="56.25">
      <c r="A61" s="30">
        <v>58</v>
      </c>
      <c r="B61" s="30" t="s">
        <v>52</v>
      </c>
      <c r="C61" s="31">
        <v>14.069</v>
      </c>
      <c r="D61" s="30" t="s">
        <v>53</v>
      </c>
      <c r="E61" s="32" t="s">
        <v>4</v>
      </c>
    </row>
    <row r="62" spans="1:5" ht="56.25">
      <c r="A62" s="30">
        <v>59</v>
      </c>
      <c r="B62" s="30" t="s">
        <v>124</v>
      </c>
      <c r="C62" s="31">
        <v>19.925</v>
      </c>
      <c r="D62" s="30" t="s">
        <v>123</v>
      </c>
      <c r="E62" s="31" t="s">
        <v>4</v>
      </c>
    </row>
    <row r="63" spans="1:5" ht="56.25">
      <c r="A63" s="30">
        <v>60</v>
      </c>
      <c r="B63" s="30" t="s">
        <v>144</v>
      </c>
      <c r="C63" s="31">
        <v>30.04</v>
      </c>
      <c r="D63" s="30" t="s">
        <v>133</v>
      </c>
      <c r="E63" s="31" t="s">
        <v>4</v>
      </c>
    </row>
    <row r="64" spans="1:5" ht="112.5">
      <c r="A64" s="30">
        <v>61</v>
      </c>
      <c r="B64" s="30" t="s">
        <v>145</v>
      </c>
      <c r="C64" s="31">
        <v>54.1</v>
      </c>
      <c r="D64" s="30" t="s">
        <v>134</v>
      </c>
      <c r="E64" s="31" t="s">
        <v>4</v>
      </c>
    </row>
    <row r="65" spans="1:96" s="10" customFormat="1" ht="56.25">
      <c r="A65" s="33">
        <v>62</v>
      </c>
      <c r="B65" s="33" t="s">
        <v>96</v>
      </c>
      <c r="C65" s="34">
        <v>2.86</v>
      </c>
      <c r="D65" s="33" t="s">
        <v>95</v>
      </c>
      <c r="E65" s="34" t="s">
        <v>5</v>
      </c>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row>
    <row r="66" spans="1:96" s="10" customFormat="1" ht="37.5">
      <c r="A66" s="33">
        <v>63</v>
      </c>
      <c r="B66" s="33" t="s">
        <v>98</v>
      </c>
      <c r="C66" s="34">
        <v>3.4838</v>
      </c>
      <c r="D66" s="33" t="s">
        <v>97</v>
      </c>
      <c r="E66" s="34" t="s">
        <v>5</v>
      </c>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row>
    <row r="67" spans="1:5" ht="37.5">
      <c r="A67" s="19">
        <v>64</v>
      </c>
      <c r="B67" s="24" t="s">
        <v>141</v>
      </c>
      <c r="C67" s="25">
        <v>22.03</v>
      </c>
      <c r="D67" s="24" t="s">
        <v>140</v>
      </c>
      <c r="E67" s="25" t="s">
        <v>37</v>
      </c>
    </row>
    <row r="68" spans="1:5" ht="37.5">
      <c r="A68" s="19">
        <v>65</v>
      </c>
      <c r="B68" s="24" t="s">
        <v>122</v>
      </c>
      <c r="C68" s="25">
        <v>12.71</v>
      </c>
      <c r="D68" s="24" t="s">
        <v>121</v>
      </c>
      <c r="E68" s="25" t="s">
        <v>37</v>
      </c>
    </row>
    <row r="69" spans="1:5" ht="37.5">
      <c r="A69" s="19">
        <v>66</v>
      </c>
      <c r="B69" s="24" t="s">
        <v>85</v>
      </c>
      <c r="C69" s="25">
        <v>25.88</v>
      </c>
      <c r="D69" s="24" t="s">
        <v>36</v>
      </c>
      <c r="E69" s="25" t="s">
        <v>37</v>
      </c>
    </row>
    <row r="70" spans="1:5" ht="37.5">
      <c r="A70" s="19">
        <v>67</v>
      </c>
      <c r="B70" s="24" t="s">
        <v>86</v>
      </c>
      <c r="C70" s="25">
        <v>10.1855</v>
      </c>
      <c r="D70" s="24" t="s">
        <v>38</v>
      </c>
      <c r="E70" s="25" t="s">
        <v>37</v>
      </c>
    </row>
    <row r="71" spans="1:5" ht="56.25">
      <c r="A71" s="19">
        <v>68</v>
      </c>
      <c r="B71" s="24" t="s">
        <v>87</v>
      </c>
      <c r="C71" s="25">
        <v>200</v>
      </c>
      <c r="D71" s="24" t="s">
        <v>39</v>
      </c>
      <c r="E71" s="25" t="s">
        <v>40</v>
      </c>
    </row>
    <row r="72" spans="1:5" ht="45" customHeight="1">
      <c r="A72" s="37">
        <v>69</v>
      </c>
      <c r="B72" s="37" t="s">
        <v>149</v>
      </c>
      <c r="C72" s="38">
        <v>24.68</v>
      </c>
      <c r="D72" s="37" t="s">
        <v>150</v>
      </c>
      <c r="E72" s="38" t="s">
        <v>157</v>
      </c>
    </row>
    <row r="73" spans="1:5" ht="42.75" customHeight="1">
      <c r="A73" s="35">
        <v>70</v>
      </c>
      <c r="B73" s="35" t="s">
        <v>155</v>
      </c>
      <c r="C73" s="36">
        <v>5.832</v>
      </c>
      <c r="D73" s="35" t="s">
        <v>156</v>
      </c>
      <c r="E73" s="36" t="s">
        <v>43</v>
      </c>
    </row>
    <row r="74" spans="1:5" ht="75">
      <c r="A74" s="35">
        <v>71</v>
      </c>
      <c r="B74" s="35" t="s">
        <v>41</v>
      </c>
      <c r="C74" s="36">
        <v>1.7728</v>
      </c>
      <c r="D74" s="35" t="s">
        <v>42</v>
      </c>
      <c r="E74" s="36" t="s">
        <v>43</v>
      </c>
    </row>
    <row r="75" spans="1:96" s="10" customFormat="1" ht="37.5">
      <c r="A75" s="35">
        <v>72</v>
      </c>
      <c r="B75" s="35" t="s">
        <v>114</v>
      </c>
      <c r="C75" s="36">
        <v>9.5</v>
      </c>
      <c r="D75" s="35" t="s">
        <v>113</v>
      </c>
      <c r="E75" s="36" t="s">
        <v>43</v>
      </c>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row>
    <row r="76" spans="1:96" s="10" customFormat="1" ht="56.25">
      <c r="A76" s="33">
        <v>73</v>
      </c>
      <c r="B76" s="33" t="s">
        <v>100</v>
      </c>
      <c r="C76" s="34">
        <v>8.5</v>
      </c>
      <c r="D76" s="33" t="s">
        <v>99</v>
      </c>
      <c r="E76" s="34" t="s">
        <v>142</v>
      </c>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row>
    <row r="77" spans="1:5" ht="48.75" customHeight="1">
      <c r="A77" s="33">
        <v>74</v>
      </c>
      <c r="B77" s="33" t="s">
        <v>147</v>
      </c>
      <c r="C77" s="34">
        <v>16.5</v>
      </c>
      <c r="D77" s="33" t="s">
        <v>148</v>
      </c>
      <c r="E77" s="34" t="s">
        <v>142</v>
      </c>
    </row>
    <row r="78" spans="1:96" s="10" customFormat="1" ht="37.5">
      <c r="A78" s="2">
        <v>75</v>
      </c>
      <c r="B78" s="2" t="s">
        <v>102</v>
      </c>
      <c r="C78" s="16">
        <v>7.19</v>
      </c>
      <c r="D78" s="2" t="s">
        <v>101</v>
      </c>
      <c r="E78" s="16" t="s">
        <v>6</v>
      </c>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row>
  </sheetData>
  <sheetProtection/>
  <mergeCells count="1">
    <mergeCell ref="A1:E1"/>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B716"/>
  <sheetViews>
    <sheetView zoomScale="70" zoomScaleNormal="70" zoomScalePageLayoutView="0" workbookViewId="0" topLeftCell="A1">
      <pane xSplit="4" ySplit="4" topLeftCell="L32" activePane="bottomRight" state="frozen"/>
      <selection pane="topLeft" activeCell="A1" sqref="A1"/>
      <selection pane="topRight" activeCell="E1" sqref="E1"/>
      <selection pane="bottomLeft" activeCell="A5" sqref="A5"/>
      <selection pane="bottomRight" activeCell="R20" sqref="R20"/>
    </sheetView>
  </sheetViews>
  <sheetFormatPr defaultColWidth="9.140625" defaultRowHeight="12.75"/>
  <cols>
    <col min="1" max="1" width="6.28125" style="47" customWidth="1"/>
    <col min="2" max="2" width="53.140625" style="48" customWidth="1"/>
    <col min="3" max="3" width="28.57421875" style="47" customWidth="1"/>
    <col min="4" max="4" width="16.7109375" style="49" customWidth="1"/>
    <col min="5" max="5" width="13.8515625" style="42" customWidth="1"/>
    <col min="6" max="8" width="9.28125" style="43" customWidth="1"/>
    <col min="9" max="9" width="20.421875" style="43" customWidth="1"/>
    <col min="10" max="10" width="9.28125" style="77" bestFit="1" customWidth="1"/>
    <col min="11" max="11" width="15.421875" style="77" customWidth="1"/>
    <col min="12" max="12" width="13.421875" style="77" customWidth="1"/>
    <col min="13" max="17" width="9.28125" style="77" bestFit="1" customWidth="1"/>
    <col min="18" max="18" width="17.7109375" style="77" customWidth="1"/>
    <col min="19" max="22" width="9.28125" style="43" customWidth="1"/>
    <col min="23" max="23" width="14.57421875" style="43" customWidth="1"/>
    <col min="24" max="24" width="35.8515625" style="77" customWidth="1"/>
    <col min="25" max="16384" width="9.140625" style="43" customWidth="1"/>
  </cols>
  <sheetData>
    <row r="1" spans="1:28" s="94" customFormat="1" ht="69.75" customHeight="1">
      <c r="A1" s="286" t="s">
        <v>8</v>
      </c>
      <c r="B1" s="286" t="s">
        <v>0</v>
      </c>
      <c r="C1" s="286" t="s">
        <v>160</v>
      </c>
      <c r="D1" s="286" t="s">
        <v>161</v>
      </c>
      <c r="E1" s="286" t="s">
        <v>9</v>
      </c>
      <c r="F1" s="282" t="s">
        <v>162</v>
      </c>
      <c r="G1" s="295"/>
      <c r="H1" s="283"/>
      <c r="I1" s="284" t="s">
        <v>333</v>
      </c>
      <c r="J1" s="281" t="s">
        <v>185</v>
      </c>
      <c r="K1" s="281"/>
      <c r="L1" s="281" t="s">
        <v>334</v>
      </c>
      <c r="M1" s="281" t="s">
        <v>163</v>
      </c>
      <c r="N1" s="281"/>
      <c r="O1" s="281"/>
      <c r="P1" s="281"/>
      <c r="Q1" s="281"/>
      <c r="R1" s="281"/>
      <c r="S1" s="282" t="s">
        <v>164</v>
      </c>
      <c r="T1" s="283"/>
      <c r="U1" s="282" t="s">
        <v>165</v>
      </c>
      <c r="V1" s="283"/>
      <c r="W1" s="284" t="s">
        <v>166</v>
      </c>
      <c r="X1" s="281" t="s">
        <v>328</v>
      </c>
      <c r="Y1" s="93"/>
      <c r="Z1" s="93"/>
      <c r="AA1" s="93"/>
      <c r="AB1" s="93"/>
    </row>
    <row r="2" spans="1:24" s="94" customFormat="1" ht="105" customHeight="1">
      <c r="A2" s="287"/>
      <c r="B2" s="287"/>
      <c r="C2" s="287"/>
      <c r="D2" s="287"/>
      <c r="E2" s="287"/>
      <c r="F2" s="50" t="s">
        <v>167</v>
      </c>
      <c r="G2" s="50"/>
      <c r="H2" s="95" t="s">
        <v>168</v>
      </c>
      <c r="I2" s="285"/>
      <c r="J2" s="282" t="s">
        <v>169</v>
      </c>
      <c r="K2" s="283"/>
      <c r="L2" s="281"/>
      <c r="M2" s="92" t="s">
        <v>176</v>
      </c>
      <c r="N2" s="92" t="s">
        <v>177</v>
      </c>
      <c r="O2" s="92" t="s">
        <v>178</v>
      </c>
      <c r="P2" s="92" t="s">
        <v>179</v>
      </c>
      <c r="Q2" s="92" t="s">
        <v>180</v>
      </c>
      <c r="R2" s="121" t="s">
        <v>170</v>
      </c>
      <c r="S2" s="84" t="s">
        <v>171</v>
      </c>
      <c r="T2" s="39" t="s">
        <v>172</v>
      </c>
      <c r="U2" s="39" t="s">
        <v>173</v>
      </c>
      <c r="V2" s="96" t="s">
        <v>174</v>
      </c>
      <c r="W2" s="285"/>
      <c r="X2" s="281"/>
    </row>
    <row r="3" spans="1:24" s="42" customFormat="1" ht="15.75">
      <c r="A3" s="40">
        <v>1</v>
      </c>
      <c r="B3" s="41">
        <v>2</v>
      </c>
      <c r="C3" s="40">
        <v>3</v>
      </c>
      <c r="D3" s="40">
        <v>4</v>
      </c>
      <c r="E3" s="40">
        <v>5</v>
      </c>
      <c r="F3" s="40">
        <v>6</v>
      </c>
      <c r="G3" s="40"/>
      <c r="H3" s="40">
        <v>7</v>
      </c>
      <c r="I3" s="85">
        <v>8</v>
      </c>
      <c r="J3" s="40">
        <v>9</v>
      </c>
      <c r="K3" s="40">
        <v>10</v>
      </c>
      <c r="L3" s="40">
        <v>11</v>
      </c>
      <c r="M3" s="40">
        <v>12</v>
      </c>
      <c r="N3" s="40">
        <v>13</v>
      </c>
      <c r="O3" s="40">
        <v>14</v>
      </c>
      <c r="P3" s="40">
        <v>15</v>
      </c>
      <c r="Q3" s="40">
        <v>16</v>
      </c>
      <c r="R3" s="40">
        <v>17</v>
      </c>
      <c r="S3" s="119">
        <v>18</v>
      </c>
      <c r="T3" s="40">
        <v>19</v>
      </c>
      <c r="U3" s="40">
        <v>20</v>
      </c>
      <c r="V3" s="40">
        <v>21</v>
      </c>
      <c r="W3" s="85">
        <v>22</v>
      </c>
      <c r="X3" s="97">
        <v>18</v>
      </c>
    </row>
    <row r="4" spans="1:24" s="42" customFormat="1" ht="126">
      <c r="A4" s="78">
        <v>1</v>
      </c>
      <c r="B4" s="98" t="s">
        <v>58</v>
      </c>
      <c r="C4" s="98" t="s">
        <v>11</v>
      </c>
      <c r="D4" s="99" t="s">
        <v>2</v>
      </c>
      <c r="E4" s="51">
        <v>35.3392</v>
      </c>
      <c r="F4" s="51">
        <v>556</v>
      </c>
      <c r="G4" s="150"/>
      <c r="H4" s="42">
        <v>400</v>
      </c>
      <c r="I4" s="114" t="s">
        <v>183</v>
      </c>
      <c r="J4" s="78">
        <v>2974</v>
      </c>
      <c r="K4" s="113">
        <v>38264</v>
      </c>
      <c r="L4" s="51" t="s">
        <v>182</v>
      </c>
      <c r="M4" s="78">
        <v>100</v>
      </c>
      <c r="N4" s="78">
        <v>100</v>
      </c>
      <c r="O4" s="78">
        <v>100</v>
      </c>
      <c r="P4" s="78">
        <v>100</v>
      </c>
      <c r="Q4" s="78">
        <v>100</v>
      </c>
      <c r="R4" s="51" t="s">
        <v>181</v>
      </c>
      <c r="U4" s="42">
        <v>556</v>
      </c>
      <c r="V4" s="42">
        <f aca="true" t="shared" si="0" ref="V4:V24">+F4-U4</f>
        <v>0</v>
      </c>
      <c r="X4" s="40"/>
    </row>
    <row r="5" spans="1:24" s="42" customFormat="1" ht="31.5" customHeight="1">
      <c r="A5" s="100">
        <v>2</v>
      </c>
      <c r="B5" s="45" t="s">
        <v>59</v>
      </c>
      <c r="C5" s="45" t="s">
        <v>12</v>
      </c>
      <c r="D5" s="101" t="s">
        <v>2</v>
      </c>
      <c r="E5" s="46">
        <v>27.82</v>
      </c>
      <c r="F5" s="46"/>
      <c r="G5" s="151"/>
      <c r="I5" s="83" t="s">
        <v>336</v>
      </c>
      <c r="J5" s="289" t="s">
        <v>337</v>
      </c>
      <c r="K5" s="290"/>
      <c r="L5" s="78"/>
      <c r="M5" s="78"/>
      <c r="N5" s="78"/>
      <c r="O5" s="78"/>
      <c r="P5" s="78"/>
      <c r="Q5" s="78"/>
      <c r="R5" s="78"/>
      <c r="V5" s="42">
        <f t="shared" si="0"/>
        <v>0</v>
      </c>
      <c r="X5" s="78"/>
    </row>
    <row r="6" spans="1:24" s="42" customFormat="1" ht="31.5">
      <c r="A6" s="100">
        <v>3</v>
      </c>
      <c r="B6" s="102" t="s">
        <v>60</v>
      </c>
      <c r="C6" s="45" t="s">
        <v>12</v>
      </c>
      <c r="D6" s="101" t="s">
        <v>2</v>
      </c>
      <c r="E6" s="46">
        <v>28.69</v>
      </c>
      <c r="F6" s="46"/>
      <c r="G6" s="151"/>
      <c r="I6" s="83"/>
      <c r="J6" s="78"/>
      <c r="K6" s="78"/>
      <c r="L6" s="78"/>
      <c r="M6" s="78"/>
      <c r="N6" s="78"/>
      <c r="O6" s="78"/>
      <c r="P6" s="78"/>
      <c r="Q6" s="78"/>
      <c r="R6" s="78"/>
      <c r="V6" s="42">
        <f t="shared" si="0"/>
        <v>0</v>
      </c>
      <c r="X6" s="78"/>
    </row>
    <row r="7" spans="1:24" s="42" customFormat="1" ht="47.25">
      <c r="A7" s="100">
        <v>4</v>
      </c>
      <c r="B7" s="45" t="s">
        <v>61</v>
      </c>
      <c r="C7" s="45" t="s">
        <v>13</v>
      </c>
      <c r="D7" s="101" t="s">
        <v>2</v>
      </c>
      <c r="E7" s="46">
        <v>2.07</v>
      </c>
      <c r="F7" s="46"/>
      <c r="G7" s="151"/>
      <c r="I7" s="83"/>
      <c r="J7" s="78"/>
      <c r="K7" s="78"/>
      <c r="L7" s="78"/>
      <c r="M7" s="78"/>
      <c r="N7" s="78"/>
      <c r="O7" s="78"/>
      <c r="P7" s="78"/>
      <c r="Q7" s="78"/>
      <c r="R7" s="78"/>
      <c r="V7" s="42">
        <f t="shared" si="0"/>
        <v>0</v>
      </c>
      <c r="X7" s="78"/>
    </row>
    <row r="8" spans="1:24" s="42" customFormat="1" ht="78.75">
      <c r="A8" s="45">
        <v>5</v>
      </c>
      <c r="B8" s="102" t="s">
        <v>62</v>
      </c>
      <c r="C8" s="102" t="s">
        <v>14</v>
      </c>
      <c r="D8" s="102" t="s">
        <v>2</v>
      </c>
      <c r="E8" s="102">
        <v>11.2</v>
      </c>
      <c r="F8" s="46">
        <v>686</v>
      </c>
      <c r="G8" s="151">
        <v>66690</v>
      </c>
      <c r="I8" s="114"/>
      <c r="J8" s="78">
        <v>1475</v>
      </c>
      <c r="K8" s="113">
        <v>37747</v>
      </c>
      <c r="L8" s="78"/>
      <c r="M8" s="78">
        <v>91.76</v>
      </c>
      <c r="N8" s="78"/>
      <c r="O8" s="78"/>
      <c r="P8" s="78"/>
      <c r="Q8" s="78"/>
      <c r="R8" s="78"/>
      <c r="V8" s="42">
        <f t="shared" si="0"/>
        <v>686</v>
      </c>
      <c r="X8" s="102" t="s">
        <v>335</v>
      </c>
    </row>
    <row r="9" spans="1:24" s="42" customFormat="1" ht="47.25">
      <c r="A9" s="100">
        <v>6</v>
      </c>
      <c r="B9" s="45" t="s">
        <v>63</v>
      </c>
      <c r="C9" s="45" t="s">
        <v>15</v>
      </c>
      <c r="D9" s="101" t="s">
        <v>2</v>
      </c>
      <c r="E9" s="46" t="s">
        <v>184</v>
      </c>
      <c r="F9" s="46"/>
      <c r="G9" s="151"/>
      <c r="I9" s="83"/>
      <c r="J9" s="78"/>
      <c r="K9" s="78"/>
      <c r="L9" s="78"/>
      <c r="M9" s="78"/>
      <c r="N9" s="78"/>
      <c r="O9" s="78"/>
      <c r="P9" s="78"/>
      <c r="Q9" s="78"/>
      <c r="R9" s="78"/>
      <c r="V9" s="42">
        <f t="shared" si="0"/>
        <v>0</v>
      </c>
      <c r="X9" s="78"/>
    </row>
    <row r="10" spans="1:24" s="42" customFormat="1" ht="31.5">
      <c r="A10" s="100">
        <v>7</v>
      </c>
      <c r="B10" s="45" t="s">
        <v>16</v>
      </c>
      <c r="C10" s="45" t="s">
        <v>10</v>
      </c>
      <c r="D10" s="101" t="s">
        <v>2</v>
      </c>
      <c r="E10" s="46">
        <v>17.8</v>
      </c>
      <c r="F10" s="46"/>
      <c r="G10" s="151"/>
      <c r="I10" s="83"/>
      <c r="J10" s="78"/>
      <c r="K10" s="78"/>
      <c r="L10" s="78"/>
      <c r="M10" s="78"/>
      <c r="N10" s="78"/>
      <c r="O10" s="78"/>
      <c r="P10" s="78"/>
      <c r="Q10" s="78"/>
      <c r="R10" s="78"/>
      <c r="V10" s="42">
        <f t="shared" si="0"/>
        <v>0</v>
      </c>
      <c r="X10" s="78"/>
    </row>
    <row r="11" spans="1:22" ht="31.5">
      <c r="A11" s="100">
        <v>8</v>
      </c>
      <c r="B11" s="45" t="s">
        <v>111</v>
      </c>
      <c r="C11" s="45" t="s">
        <v>110</v>
      </c>
      <c r="D11" s="46" t="s">
        <v>2</v>
      </c>
      <c r="E11" s="46">
        <v>93.19</v>
      </c>
      <c r="F11" s="46"/>
      <c r="G11" s="151"/>
      <c r="I11" s="88"/>
      <c r="V11" s="42">
        <f t="shared" si="0"/>
        <v>0</v>
      </c>
    </row>
    <row r="12" spans="1:22" ht="47.25">
      <c r="A12" s="100">
        <v>9</v>
      </c>
      <c r="B12" s="45" t="s">
        <v>88</v>
      </c>
      <c r="C12" s="45" t="s">
        <v>44</v>
      </c>
      <c r="D12" s="101" t="s">
        <v>2</v>
      </c>
      <c r="E12" s="46">
        <v>8.7533</v>
      </c>
      <c r="F12" s="46"/>
      <c r="G12" s="151"/>
      <c r="I12" s="88"/>
      <c r="V12" s="42">
        <f t="shared" si="0"/>
        <v>0</v>
      </c>
    </row>
    <row r="13" spans="1:24" ht="78.75">
      <c r="A13" s="100">
        <v>10</v>
      </c>
      <c r="B13" s="45" t="s">
        <v>46</v>
      </c>
      <c r="C13" s="45" t="s">
        <v>47</v>
      </c>
      <c r="D13" s="101" t="s">
        <v>2</v>
      </c>
      <c r="E13" s="46">
        <v>14.15</v>
      </c>
      <c r="F13" s="46"/>
      <c r="G13" s="151"/>
      <c r="I13" s="88"/>
      <c r="J13" s="95"/>
      <c r="V13" s="42">
        <f t="shared" si="0"/>
        <v>0</v>
      </c>
      <c r="X13" s="131" t="s">
        <v>341</v>
      </c>
    </row>
    <row r="14" spans="1:22" ht="47.25">
      <c r="A14" s="100">
        <v>11</v>
      </c>
      <c r="B14" s="45" t="s">
        <v>48</v>
      </c>
      <c r="C14" s="45" t="s">
        <v>49</v>
      </c>
      <c r="D14" s="101" t="s">
        <v>2</v>
      </c>
      <c r="E14" s="46">
        <v>17.67</v>
      </c>
      <c r="F14" s="46"/>
      <c r="G14" s="151"/>
      <c r="I14" s="88"/>
      <c r="J14" s="95"/>
      <c r="V14" s="42">
        <f t="shared" si="0"/>
        <v>0</v>
      </c>
    </row>
    <row r="15" spans="1:22" ht="31.5">
      <c r="A15" s="100">
        <v>12</v>
      </c>
      <c r="B15" s="45" t="s">
        <v>106</v>
      </c>
      <c r="C15" s="45" t="s">
        <v>105</v>
      </c>
      <c r="D15" s="46" t="s">
        <v>2</v>
      </c>
      <c r="E15" s="46">
        <v>23.037</v>
      </c>
      <c r="F15" s="46"/>
      <c r="G15" s="151"/>
      <c r="I15" s="88"/>
      <c r="V15" s="42">
        <f t="shared" si="0"/>
        <v>0</v>
      </c>
    </row>
    <row r="16" spans="1:22" ht="31.5">
      <c r="A16" s="100">
        <v>13</v>
      </c>
      <c r="B16" s="45" t="s">
        <v>116</v>
      </c>
      <c r="C16" s="45" t="s">
        <v>115</v>
      </c>
      <c r="D16" s="46" t="s">
        <v>2</v>
      </c>
      <c r="E16" s="46">
        <v>6.14</v>
      </c>
      <c r="F16" s="46"/>
      <c r="G16" s="151"/>
      <c r="I16" s="88"/>
      <c r="V16" s="42">
        <f t="shared" si="0"/>
        <v>0</v>
      </c>
    </row>
    <row r="17" spans="1:22" ht="31.5">
      <c r="A17" s="100">
        <v>14</v>
      </c>
      <c r="B17" s="45" t="s">
        <v>120</v>
      </c>
      <c r="C17" s="45" t="s">
        <v>119</v>
      </c>
      <c r="D17" s="46" t="s">
        <v>2</v>
      </c>
      <c r="E17" s="46">
        <v>10.5</v>
      </c>
      <c r="F17" s="46"/>
      <c r="G17" s="151"/>
      <c r="I17" s="88"/>
      <c r="R17" s="51" t="s">
        <v>569</v>
      </c>
      <c r="V17" s="42">
        <f t="shared" si="0"/>
        <v>0</v>
      </c>
    </row>
    <row r="18" spans="1:22" ht="94.5">
      <c r="A18" s="100">
        <v>15</v>
      </c>
      <c r="B18" s="45" t="s">
        <v>128</v>
      </c>
      <c r="C18" s="45" t="s">
        <v>127</v>
      </c>
      <c r="D18" s="46" t="s">
        <v>2</v>
      </c>
      <c r="E18" s="46">
        <v>164.3</v>
      </c>
      <c r="F18" s="46"/>
      <c r="G18" s="151"/>
      <c r="I18" s="88"/>
      <c r="V18" s="42">
        <f t="shared" si="0"/>
        <v>0</v>
      </c>
    </row>
    <row r="19" spans="1:22" ht="47.25">
      <c r="A19" s="100">
        <v>16</v>
      </c>
      <c r="B19" s="45" t="s">
        <v>126</v>
      </c>
      <c r="C19" s="45" t="s">
        <v>125</v>
      </c>
      <c r="D19" s="46" t="s">
        <v>2</v>
      </c>
      <c r="E19" s="46">
        <v>48.75</v>
      </c>
      <c r="F19" s="46"/>
      <c r="G19" s="151"/>
      <c r="I19" s="88"/>
      <c r="R19" s="51" t="s">
        <v>573</v>
      </c>
      <c r="V19" s="42">
        <f t="shared" si="0"/>
        <v>0</v>
      </c>
    </row>
    <row r="20" spans="1:22" ht="94.5">
      <c r="A20" s="100">
        <v>17</v>
      </c>
      <c r="B20" s="45" t="s">
        <v>132</v>
      </c>
      <c r="C20" s="45" t="s">
        <v>131</v>
      </c>
      <c r="D20" s="46" t="s">
        <v>2</v>
      </c>
      <c r="E20" s="46">
        <v>58.4</v>
      </c>
      <c r="F20" s="46"/>
      <c r="G20" s="151"/>
      <c r="I20" s="88"/>
      <c r="V20" s="42">
        <f t="shared" si="0"/>
        <v>0</v>
      </c>
    </row>
    <row r="21" spans="1:22" ht="47.25">
      <c r="A21" s="100">
        <v>18</v>
      </c>
      <c r="B21" s="45" t="s">
        <v>54</v>
      </c>
      <c r="C21" s="45" t="s">
        <v>137</v>
      </c>
      <c r="D21" s="46" t="s">
        <v>2</v>
      </c>
      <c r="E21" s="46">
        <v>12.9</v>
      </c>
      <c r="F21" s="46"/>
      <c r="G21" s="151"/>
      <c r="I21" s="88"/>
      <c r="V21" s="42">
        <f t="shared" si="0"/>
        <v>0</v>
      </c>
    </row>
    <row r="22" spans="1:22" ht="63">
      <c r="A22" s="100">
        <v>19</v>
      </c>
      <c r="B22" s="45" t="s">
        <v>106</v>
      </c>
      <c r="C22" s="45" t="s">
        <v>135</v>
      </c>
      <c r="D22" s="46" t="s">
        <v>2</v>
      </c>
      <c r="E22" s="46">
        <v>50.9</v>
      </c>
      <c r="F22" s="46"/>
      <c r="G22" s="151"/>
      <c r="I22" s="88"/>
      <c r="V22" s="42">
        <f t="shared" si="0"/>
        <v>0</v>
      </c>
    </row>
    <row r="23" spans="1:24" ht="44.25" customHeight="1">
      <c r="A23" s="100">
        <v>20</v>
      </c>
      <c r="B23" s="45" t="s">
        <v>151</v>
      </c>
      <c r="C23" s="45" t="s">
        <v>152</v>
      </c>
      <c r="D23" s="46" t="s">
        <v>2</v>
      </c>
      <c r="E23" s="46">
        <v>5.2</v>
      </c>
      <c r="F23" s="46"/>
      <c r="G23" s="151"/>
      <c r="I23" s="88"/>
      <c r="M23" s="77">
        <v>100</v>
      </c>
      <c r="N23" s="278" t="s">
        <v>345</v>
      </c>
      <c r="O23" s="279"/>
      <c r="P23" s="279"/>
      <c r="Q23" s="279"/>
      <c r="R23" s="280"/>
      <c r="V23" s="42">
        <f t="shared" si="0"/>
        <v>0</v>
      </c>
      <c r="X23" s="133" t="s">
        <v>346</v>
      </c>
    </row>
    <row r="24" spans="1:22" ht="50.25" customHeight="1">
      <c r="A24" s="100">
        <v>21</v>
      </c>
      <c r="B24" s="45" t="s">
        <v>153</v>
      </c>
      <c r="C24" s="45" t="s">
        <v>154</v>
      </c>
      <c r="D24" s="46" t="s">
        <v>2</v>
      </c>
      <c r="E24" s="46">
        <v>0.6228</v>
      </c>
      <c r="F24" s="46"/>
      <c r="G24" s="151"/>
      <c r="I24" s="88"/>
      <c r="V24" s="42">
        <f t="shared" si="0"/>
        <v>0</v>
      </c>
    </row>
    <row r="25" spans="1:23" ht="315">
      <c r="A25" s="45">
        <v>22</v>
      </c>
      <c r="B25" s="45" t="s">
        <v>65</v>
      </c>
      <c r="C25" s="45" t="s">
        <v>12</v>
      </c>
      <c r="D25" s="103" t="s">
        <v>3</v>
      </c>
      <c r="E25" s="46">
        <v>60.2</v>
      </c>
      <c r="F25" s="16"/>
      <c r="G25" s="152"/>
      <c r="H25" s="57"/>
      <c r="I25" s="115" t="s">
        <v>190</v>
      </c>
      <c r="J25" s="55" t="s">
        <v>191</v>
      </c>
      <c r="K25" s="56" t="s">
        <v>192</v>
      </c>
      <c r="L25" s="54"/>
      <c r="M25" s="58" t="s">
        <v>193</v>
      </c>
      <c r="N25" s="54">
        <v>99</v>
      </c>
      <c r="O25" s="54">
        <v>99</v>
      </c>
      <c r="P25" s="54">
        <v>99</v>
      </c>
      <c r="Q25" s="54">
        <v>99</v>
      </c>
      <c r="R25" s="60" t="s">
        <v>194</v>
      </c>
      <c r="S25" s="59"/>
      <c r="T25" s="54"/>
      <c r="U25" s="54">
        <v>1128</v>
      </c>
      <c r="V25" s="54">
        <v>430</v>
      </c>
      <c r="W25" s="57"/>
    </row>
    <row r="26" spans="1:23" ht="378">
      <c r="A26" s="45">
        <v>23</v>
      </c>
      <c r="B26" s="45" t="s">
        <v>80</v>
      </c>
      <c r="C26" s="45" t="s">
        <v>12</v>
      </c>
      <c r="D26" s="103" t="s">
        <v>3</v>
      </c>
      <c r="E26" s="46">
        <v>29.95</v>
      </c>
      <c r="F26" s="104"/>
      <c r="G26" s="153"/>
      <c r="H26" s="57"/>
      <c r="I26" s="115" t="s">
        <v>195</v>
      </c>
      <c r="J26" s="55" t="s">
        <v>196</v>
      </c>
      <c r="K26" s="61" t="s">
        <v>197</v>
      </c>
      <c r="L26" s="62"/>
      <c r="M26" s="63" t="s">
        <v>198</v>
      </c>
      <c r="N26" s="62">
        <v>100</v>
      </c>
      <c r="O26" s="62">
        <v>100</v>
      </c>
      <c r="P26" s="62">
        <v>100</v>
      </c>
      <c r="Q26" s="62">
        <v>100</v>
      </c>
      <c r="R26" s="64" t="s">
        <v>199</v>
      </c>
      <c r="S26" s="112"/>
      <c r="T26" s="62"/>
      <c r="U26" s="62">
        <v>1028</v>
      </c>
      <c r="V26" s="62">
        <v>25</v>
      </c>
      <c r="W26" s="86"/>
    </row>
    <row r="27" spans="1:23" ht="46.5" customHeight="1">
      <c r="A27" s="45">
        <v>24</v>
      </c>
      <c r="B27" s="45" t="s">
        <v>91</v>
      </c>
      <c r="C27" s="45" t="s">
        <v>12</v>
      </c>
      <c r="D27" s="103" t="s">
        <v>3</v>
      </c>
      <c r="E27" s="46">
        <v>35.9347</v>
      </c>
      <c r="F27" s="16"/>
      <c r="G27" s="16"/>
      <c r="H27" s="65"/>
      <c r="I27" s="115" t="s">
        <v>200</v>
      </c>
      <c r="J27" s="66" t="s">
        <v>201</v>
      </c>
      <c r="K27" s="55" t="s">
        <v>202</v>
      </c>
      <c r="L27" s="65"/>
      <c r="M27" s="58" t="s">
        <v>203</v>
      </c>
      <c r="N27" s="65">
        <v>82</v>
      </c>
      <c r="O27" s="67" t="s">
        <v>204</v>
      </c>
      <c r="P27" s="65">
        <v>82</v>
      </c>
      <c r="Q27" s="65">
        <v>70</v>
      </c>
      <c r="R27" s="64" t="s">
        <v>205</v>
      </c>
      <c r="S27" s="120"/>
      <c r="T27" s="65"/>
      <c r="U27" s="65"/>
      <c r="V27" s="67" t="s">
        <v>206</v>
      </c>
      <c r="W27" s="87"/>
    </row>
    <row r="28" spans="1:23" ht="409.5">
      <c r="A28" s="45">
        <v>25</v>
      </c>
      <c r="B28" s="45" t="s">
        <v>81</v>
      </c>
      <c r="C28" s="45" t="s">
        <v>12</v>
      </c>
      <c r="D28" s="103" t="s">
        <v>3</v>
      </c>
      <c r="E28" s="46">
        <v>59.56</v>
      </c>
      <c r="F28" s="16"/>
      <c r="G28" s="16"/>
      <c r="H28" s="65"/>
      <c r="I28" s="116" t="s">
        <v>207</v>
      </c>
      <c r="J28" s="67" t="s">
        <v>208</v>
      </c>
      <c r="K28" s="68" t="s">
        <v>209</v>
      </c>
      <c r="L28" s="65"/>
      <c r="M28" s="58" t="s">
        <v>210</v>
      </c>
      <c r="N28" s="65">
        <v>85</v>
      </c>
      <c r="O28" s="65">
        <v>80</v>
      </c>
      <c r="P28" s="65">
        <v>85</v>
      </c>
      <c r="Q28" s="65">
        <v>80</v>
      </c>
      <c r="R28" s="64" t="s">
        <v>211</v>
      </c>
      <c r="S28" s="120"/>
      <c r="T28" s="65"/>
      <c r="U28" s="69" t="s">
        <v>212</v>
      </c>
      <c r="V28" s="69" t="s">
        <v>213</v>
      </c>
      <c r="W28" s="87"/>
    </row>
    <row r="29" spans="1:23" ht="315">
      <c r="A29" s="45">
        <v>26</v>
      </c>
      <c r="B29" s="45" t="s">
        <v>68</v>
      </c>
      <c r="C29" s="45" t="s">
        <v>21</v>
      </c>
      <c r="D29" s="103" t="s">
        <v>3</v>
      </c>
      <c r="E29" s="46">
        <v>75.07</v>
      </c>
      <c r="F29" s="16"/>
      <c r="G29" s="16"/>
      <c r="H29" s="65"/>
      <c r="I29" s="116" t="s">
        <v>214</v>
      </c>
      <c r="J29" s="67" t="s">
        <v>215</v>
      </c>
      <c r="K29" s="68" t="s">
        <v>216</v>
      </c>
      <c r="L29" s="67" t="s">
        <v>214</v>
      </c>
      <c r="M29" s="58" t="s">
        <v>217</v>
      </c>
      <c r="N29" s="277">
        <v>70.5</v>
      </c>
      <c r="O29" s="277"/>
      <c r="P29" s="277"/>
      <c r="Q29" s="277"/>
      <c r="R29" s="64" t="s">
        <v>218</v>
      </c>
      <c r="S29" s="120"/>
      <c r="T29" s="65"/>
      <c r="U29" s="70" t="s">
        <v>219</v>
      </c>
      <c r="V29" s="70" t="s">
        <v>220</v>
      </c>
      <c r="W29" s="87"/>
    </row>
    <row r="30" spans="1:23" ht="63">
      <c r="A30" s="45">
        <v>27</v>
      </c>
      <c r="B30" s="45" t="s">
        <v>67</v>
      </c>
      <c r="C30" s="45" t="s">
        <v>20</v>
      </c>
      <c r="D30" s="103" t="s">
        <v>3</v>
      </c>
      <c r="E30" s="46">
        <v>36.57</v>
      </c>
      <c r="F30" s="16"/>
      <c r="G30" s="154"/>
      <c r="H30" s="1"/>
      <c r="I30" s="116" t="s">
        <v>221</v>
      </c>
      <c r="J30" s="54"/>
      <c r="K30" s="54"/>
      <c r="L30" s="54" t="s">
        <v>222</v>
      </c>
      <c r="M30" s="58" t="s">
        <v>223</v>
      </c>
      <c r="N30" s="54"/>
      <c r="O30" s="54"/>
      <c r="P30" s="54"/>
      <c r="Q30" s="54"/>
      <c r="R30" s="74"/>
      <c r="S30" s="1"/>
      <c r="T30" s="1"/>
      <c r="U30" s="1"/>
      <c r="V30" s="1"/>
      <c r="W30" s="1"/>
    </row>
    <row r="31" spans="1:23" ht="78.75">
      <c r="A31" s="45">
        <v>28</v>
      </c>
      <c r="B31" s="45" t="s">
        <v>109</v>
      </c>
      <c r="C31" s="45" t="s">
        <v>108</v>
      </c>
      <c r="D31" s="46" t="s">
        <v>55</v>
      </c>
      <c r="E31" s="46">
        <v>14.7</v>
      </c>
      <c r="F31" s="16"/>
      <c r="G31" s="154"/>
      <c r="H31" s="1"/>
      <c r="I31" s="71"/>
      <c r="J31" s="54"/>
      <c r="K31" s="54"/>
      <c r="L31" s="54"/>
      <c r="M31" s="58" t="s">
        <v>224</v>
      </c>
      <c r="N31" s="54"/>
      <c r="O31" s="54"/>
      <c r="P31" s="54"/>
      <c r="Q31" s="54"/>
      <c r="R31" s="74"/>
      <c r="S31" s="1"/>
      <c r="T31" s="1"/>
      <c r="U31" s="1"/>
      <c r="V31" s="1"/>
      <c r="W31" s="1"/>
    </row>
    <row r="32" spans="1:23" ht="47.25">
      <c r="A32" s="45">
        <v>29</v>
      </c>
      <c r="B32" s="45" t="s">
        <v>94</v>
      </c>
      <c r="C32" s="45" t="s">
        <v>21</v>
      </c>
      <c r="D32" s="46" t="s">
        <v>55</v>
      </c>
      <c r="E32" s="46">
        <v>26.98</v>
      </c>
      <c r="F32" s="105"/>
      <c r="G32" s="154"/>
      <c r="H32" s="1"/>
      <c r="I32" s="71"/>
      <c r="J32" s="54"/>
      <c r="K32" s="54"/>
      <c r="L32" s="54"/>
      <c r="M32" s="58"/>
      <c r="N32" s="54"/>
      <c r="O32" s="54"/>
      <c r="P32" s="54"/>
      <c r="Q32" s="54"/>
      <c r="R32" s="74"/>
      <c r="S32" s="1"/>
      <c r="T32" s="1"/>
      <c r="U32" s="1"/>
      <c r="V32" s="1"/>
      <c r="W32" s="1"/>
    </row>
    <row r="33" spans="1:23" ht="409.5">
      <c r="A33" s="45">
        <v>30</v>
      </c>
      <c r="B33" s="45" t="s">
        <v>71</v>
      </c>
      <c r="C33" s="45" t="s">
        <v>24</v>
      </c>
      <c r="D33" s="103" t="s">
        <v>3</v>
      </c>
      <c r="E33" s="46">
        <v>23.47</v>
      </c>
      <c r="F33" s="16">
        <v>559</v>
      </c>
      <c r="G33" s="16"/>
      <c r="H33" s="65" t="s">
        <v>225</v>
      </c>
      <c r="I33" s="116" t="s">
        <v>226</v>
      </c>
      <c r="J33" s="65" t="s">
        <v>227</v>
      </c>
      <c r="K33" s="68" t="s">
        <v>228</v>
      </c>
      <c r="L33" s="54"/>
      <c r="M33" s="58" t="s">
        <v>229</v>
      </c>
      <c r="N33" s="65">
        <v>97</v>
      </c>
      <c r="O33" s="65">
        <v>94</v>
      </c>
      <c r="P33" s="65">
        <v>94.5</v>
      </c>
      <c r="Q33" s="65">
        <v>93.5</v>
      </c>
      <c r="R33" s="64" t="s">
        <v>230</v>
      </c>
      <c r="S33" s="120"/>
      <c r="T33" s="65"/>
      <c r="U33" s="65">
        <v>548</v>
      </c>
      <c r="V33" s="65">
        <v>11</v>
      </c>
      <c r="W33" s="87"/>
    </row>
    <row r="34" spans="1:23" ht="189">
      <c r="A34" s="45">
        <v>31</v>
      </c>
      <c r="B34" s="45" t="s">
        <v>72</v>
      </c>
      <c r="C34" s="45" t="s">
        <v>25</v>
      </c>
      <c r="D34" s="103" t="s">
        <v>3</v>
      </c>
      <c r="E34" s="46">
        <v>15.4</v>
      </c>
      <c r="F34" s="104">
        <v>617</v>
      </c>
      <c r="G34" s="104"/>
      <c r="H34" s="54" t="s">
        <v>231</v>
      </c>
      <c r="I34" s="116" t="s">
        <v>232</v>
      </c>
      <c r="J34" s="72" t="s">
        <v>233</v>
      </c>
      <c r="K34" s="73" t="s">
        <v>234</v>
      </c>
      <c r="L34" s="54"/>
      <c r="M34" s="58" t="s">
        <v>235</v>
      </c>
      <c r="N34" s="54">
        <v>99.96</v>
      </c>
      <c r="O34" s="54">
        <v>100</v>
      </c>
      <c r="P34" s="54">
        <v>100</v>
      </c>
      <c r="Q34" s="54">
        <v>70</v>
      </c>
      <c r="R34" s="60" t="s">
        <v>236</v>
      </c>
      <c r="S34" s="59"/>
      <c r="T34" s="54"/>
      <c r="U34" s="54">
        <v>604</v>
      </c>
      <c r="V34" s="54">
        <v>13</v>
      </c>
      <c r="W34" s="57"/>
    </row>
    <row r="35" spans="1:23" ht="141.75">
      <c r="A35" s="45">
        <v>32</v>
      </c>
      <c r="B35" s="45" t="s">
        <v>73</v>
      </c>
      <c r="C35" s="45" t="s">
        <v>26</v>
      </c>
      <c r="D35" s="103" t="s">
        <v>3</v>
      </c>
      <c r="E35" s="46">
        <v>43.8</v>
      </c>
      <c r="F35" s="16"/>
      <c r="G35" s="16"/>
      <c r="H35" s="54"/>
      <c r="I35" s="116" t="s">
        <v>237</v>
      </c>
      <c r="J35" s="72" t="s">
        <v>238</v>
      </c>
      <c r="K35" s="73" t="s">
        <v>239</v>
      </c>
      <c r="L35" s="54"/>
      <c r="M35" s="58" t="s">
        <v>240</v>
      </c>
      <c r="N35" s="292" t="s">
        <v>241</v>
      </c>
      <c r="O35" s="292"/>
      <c r="P35" s="292"/>
      <c r="Q35" s="292"/>
      <c r="R35" s="60" t="s">
        <v>242</v>
      </c>
      <c r="S35" s="59"/>
      <c r="T35" s="54"/>
      <c r="U35" s="54"/>
      <c r="V35" s="54"/>
      <c r="W35" s="57"/>
    </row>
    <row r="36" spans="1:23" ht="409.5">
      <c r="A36" s="45">
        <v>33</v>
      </c>
      <c r="B36" s="45" t="s">
        <v>79</v>
      </c>
      <c r="C36" s="45" t="s">
        <v>32</v>
      </c>
      <c r="D36" s="103" t="s">
        <v>3</v>
      </c>
      <c r="E36" s="46">
        <v>145.55</v>
      </c>
      <c r="F36" s="16">
        <v>4731</v>
      </c>
      <c r="G36" s="16"/>
      <c r="H36" s="54" t="s">
        <v>243</v>
      </c>
      <c r="I36" s="116" t="s">
        <v>244</v>
      </c>
      <c r="J36" s="72" t="s">
        <v>245</v>
      </c>
      <c r="K36" s="54" t="s">
        <v>246</v>
      </c>
      <c r="L36" s="54"/>
      <c r="M36" s="58" t="s">
        <v>247</v>
      </c>
      <c r="N36" s="54">
        <v>90.2</v>
      </c>
      <c r="O36" s="54">
        <v>62.9</v>
      </c>
      <c r="P36" s="54">
        <v>63</v>
      </c>
      <c r="Q36" s="54">
        <v>80.1</v>
      </c>
      <c r="R36" s="45" t="s">
        <v>248</v>
      </c>
      <c r="S36" s="59"/>
      <c r="T36" s="54"/>
      <c r="U36" s="54"/>
      <c r="V36" s="54"/>
      <c r="W36" s="57"/>
    </row>
    <row r="37" spans="1:23" ht="70.5" customHeight="1">
      <c r="A37" s="45">
        <v>34</v>
      </c>
      <c r="B37" s="45" t="s">
        <v>90</v>
      </c>
      <c r="C37" s="45" t="s">
        <v>50</v>
      </c>
      <c r="D37" s="103" t="s">
        <v>3</v>
      </c>
      <c r="E37" s="46">
        <v>56</v>
      </c>
      <c r="F37" s="16"/>
      <c r="G37" s="16"/>
      <c r="H37" s="54"/>
      <c r="I37" s="117" t="s">
        <v>249</v>
      </c>
      <c r="J37" s="293" t="s">
        <v>250</v>
      </c>
      <c r="K37" s="293"/>
      <c r="L37" s="54"/>
      <c r="M37" s="58" t="s">
        <v>251</v>
      </c>
      <c r="N37" s="54"/>
      <c r="O37" s="54"/>
      <c r="P37" s="54"/>
      <c r="Q37" s="54"/>
      <c r="R37" s="74"/>
      <c r="S37" s="59"/>
      <c r="T37" s="54"/>
      <c r="U37" s="54"/>
      <c r="V37" s="54"/>
      <c r="W37" s="57"/>
    </row>
    <row r="38" spans="1:23" ht="63">
      <c r="A38" s="45">
        <v>35</v>
      </c>
      <c r="B38" s="45" t="s">
        <v>143</v>
      </c>
      <c r="C38" s="45" t="s">
        <v>34</v>
      </c>
      <c r="D38" s="103" t="s">
        <v>3</v>
      </c>
      <c r="E38" s="46">
        <v>16.567</v>
      </c>
      <c r="F38" s="16">
        <v>630</v>
      </c>
      <c r="G38" s="16"/>
      <c r="H38" s="54" t="s">
        <v>252</v>
      </c>
      <c r="I38" s="116" t="s">
        <v>253</v>
      </c>
      <c r="J38" s="72" t="s">
        <v>254</v>
      </c>
      <c r="K38" s="73" t="s">
        <v>255</v>
      </c>
      <c r="L38" s="54"/>
      <c r="M38" s="58" t="s">
        <v>256</v>
      </c>
      <c r="N38" s="54">
        <v>100</v>
      </c>
      <c r="O38" s="54">
        <v>100</v>
      </c>
      <c r="P38" s="54">
        <v>100</v>
      </c>
      <c r="Q38" s="54">
        <v>100</v>
      </c>
      <c r="R38" s="60" t="s">
        <v>257</v>
      </c>
      <c r="S38" s="59"/>
      <c r="T38" s="72" t="s">
        <v>258</v>
      </c>
      <c r="U38" s="54" t="s">
        <v>259</v>
      </c>
      <c r="V38" s="54" t="s">
        <v>260</v>
      </c>
      <c r="W38" s="57"/>
    </row>
    <row r="39" spans="1:23" ht="47.25">
      <c r="A39" s="45">
        <v>36</v>
      </c>
      <c r="B39" s="45" t="s">
        <v>57</v>
      </c>
      <c r="C39" s="45" t="s">
        <v>112</v>
      </c>
      <c r="D39" s="46" t="s">
        <v>55</v>
      </c>
      <c r="E39" s="46">
        <v>72.39</v>
      </c>
      <c r="F39" s="16"/>
      <c r="G39" s="16"/>
      <c r="H39" s="54"/>
      <c r="I39" s="116" t="s">
        <v>261</v>
      </c>
      <c r="J39" s="54" t="s">
        <v>262</v>
      </c>
      <c r="K39" s="73" t="s">
        <v>263</v>
      </c>
      <c r="L39" s="54"/>
      <c r="M39" s="58" t="s">
        <v>264</v>
      </c>
      <c r="N39" s="54">
        <v>44</v>
      </c>
      <c r="O39" s="54">
        <v>4.3</v>
      </c>
      <c r="P39" s="54">
        <v>15.53</v>
      </c>
      <c r="Q39" s="54">
        <v>0</v>
      </c>
      <c r="R39" s="74" t="s">
        <v>265</v>
      </c>
      <c r="S39" s="59"/>
      <c r="T39" s="54"/>
      <c r="U39" s="54"/>
      <c r="V39" s="54"/>
      <c r="W39" s="57"/>
    </row>
    <row r="40" spans="1:23" ht="102.75">
      <c r="A40" s="45">
        <v>37</v>
      </c>
      <c r="B40" s="106" t="s">
        <v>82</v>
      </c>
      <c r="C40" s="45" t="s">
        <v>33</v>
      </c>
      <c r="D40" s="103" t="s">
        <v>3</v>
      </c>
      <c r="E40" s="46">
        <v>28.973</v>
      </c>
      <c r="F40" s="16">
        <v>817</v>
      </c>
      <c r="G40" s="16"/>
      <c r="H40" s="54"/>
      <c r="I40" s="116" t="s">
        <v>266</v>
      </c>
      <c r="J40" s="54" t="s">
        <v>267</v>
      </c>
      <c r="K40" s="73" t="s">
        <v>268</v>
      </c>
      <c r="L40" s="54"/>
      <c r="M40" s="58" t="s">
        <v>269</v>
      </c>
      <c r="N40" s="54">
        <v>100</v>
      </c>
      <c r="O40" s="54">
        <v>100</v>
      </c>
      <c r="P40" s="54">
        <v>100</v>
      </c>
      <c r="Q40" s="54">
        <v>100</v>
      </c>
      <c r="R40" s="74" t="s">
        <v>270</v>
      </c>
      <c r="S40" s="59"/>
      <c r="T40" s="54"/>
      <c r="U40" s="54"/>
      <c r="V40" s="75" t="s">
        <v>271</v>
      </c>
      <c r="W40" s="57"/>
    </row>
    <row r="41" spans="1:23" ht="267.75">
      <c r="A41" s="45">
        <v>38</v>
      </c>
      <c r="B41" s="45" t="s">
        <v>69</v>
      </c>
      <c r="C41" s="45" t="s">
        <v>22</v>
      </c>
      <c r="D41" s="103" t="s">
        <v>3</v>
      </c>
      <c r="E41" s="46">
        <v>42.653</v>
      </c>
      <c r="F41" s="16">
        <v>1602</v>
      </c>
      <c r="G41" s="16"/>
      <c r="H41" s="54" t="s">
        <v>272</v>
      </c>
      <c r="I41" s="116" t="s">
        <v>273</v>
      </c>
      <c r="J41" s="72" t="s">
        <v>274</v>
      </c>
      <c r="K41" s="73" t="s">
        <v>275</v>
      </c>
      <c r="L41" s="54"/>
      <c r="M41" s="58" t="s">
        <v>276</v>
      </c>
      <c r="N41" s="54">
        <v>90</v>
      </c>
      <c r="O41" s="54">
        <v>19.09</v>
      </c>
      <c r="P41" s="54">
        <v>75</v>
      </c>
      <c r="Q41" s="54">
        <v>85</v>
      </c>
      <c r="R41" s="60" t="s">
        <v>277</v>
      </c>
      <c r="S41" s="59"/>
      <c r="T41" s="54"/>
      <c r="U41" s="75" t="s">
        <v>278</v>
      </c>
      <c r="V41" s="75" t="s">
        <v>279</v>
      </c>
      <c r="W41" s="57"/>
    </row>
    <row r="42" spans="1:23" ht="63">
      <c r="A42" s="45">
        <v>39</v>
      </c>
      <c r="B42" s="45" t="s">
        <v>70</v>
      </c>
      <c r="C42" s="45" t="s">
        <v>23</v>
      </c>
      <c r="D42" s="103" t="s">
        <v>3</v>
      </c>
      <c r="E42" s="46">
        <v>13.41</v>
      </c>
      <c r="F42" s="16"/>
      <c r="G42" s="16"/>
      <c r="H42" s="54"/>
      <c r="I42" s="116" t="s">
        <v>280</v>
      </c>
      <c r="J42" s="54" t="s">
        <v>281</v>
      </c>
      <c r="K42" s="73" t="s">
        <v>282</v>
      </c>
      <c r="L42" s="54"/>
      <c r="M42" s="58" t="s">
        <v>283</v>
      </c>
      <c r="N42" s="54">
        <v>100</v>
      </c>
      <c r="O42" s="54">
        <v>100</v>
      </c>
      <c r="P42" s="54">
        <v>100</v>
      </c>
      <c r="Q42" s="54">
        <v>98</v>
      </c>
      <c r="R42" s="64" t="s">
        <v>284</v>
      </c>
      <c r="S42" s="59"/>
      <c r="T42" s="54"/>
      <c r="U42" s="54" t="s">
        <v>285</v>
      </c>
      <c r="V42" s="54">
        <v>0</v>
      </c>
      <c r="W42" s="57"/>
    </row>
    <row r="43" spans="1:23" ht="78.75">
      <c r="A43" s="45">
        <v>40</v>
      </c>
      <c r="B43" s="45" t="s">
        <v>74</v>
      </c>
      <c r="C43" s="45" t="s">
        <v>27</v>
      </c>
      <c r="D43" s="103" t="s">
        <v>3</v>
      </c>
      <c r="E43" s="46">
        <v>11.515</v>
      </c>
      <c r="F43" s="16"/>
      <c r="G43" s="16"/>
      <c r="H43" s="54"/>
      <c r="I43" s="116" t="s">
        <v>286</v>
      </c>
      <c r="J43" s="72" t="s">
        <v>287</v>
      </c>
      <c r="K43" s="73" t="s">
        <v>288</v>
      </c>
      <c r="L43" s="54"/>
      <c r="M43" s="58" t="s">
        <v>289</v>
      </c>
      <c r="N43" s="54">
        <v>100</v>
      </c>
      <c r="O43" s="54">
        <v>100</v>
      </c>
      <c r="P43" s="54">
        <v>100</v>
      </c>
      <c r="Q43" s="54">
        <v>100</v>
      </c>
      <c r="R43" s="60" t="s">
        <v>290</v>
      </c>
      <c r="S43" s="59"/>
      <c r="T43" s="54"/>
      <c r="U43" s="54" t="s">
        <v>291</v>
      </c>
      <c r="V43" s="54">
        <v>0</v>
      </c>
      <c r="W43" s="57"/>
    </row>
    <row r="44" spans="1:23" ht="47.25">
      <c r="A44" s="45">
        <v>41</v>
      </c>
      <c r="B44" s="45" t="s">
        <v>75</v>
      </c>
      <c r="C44" s="45" t="s">
        <v>28</v>
      </c>
      <c r="D44" s="103" t="s">
        <v>3</v>
      </c>
      <c r="E44" s="46">
        <v>19.38</v>
      </c>
      <c r="F44" s="16"/>
      <c r="G44" s="16"/>
      <c r="H44" s="54"/>
      <c r="I44" s="117" t="s">
        <v>292</v>
      </c>
      <c r="J44" s="54"/>
      <c r="K44" s="54"/>
      <c r="L44" s="54"/>
      <c r="M44" s="58" t="s">
        <v>293</v>
      </c>
      <c r="N44" s="54"/>
      <c r="O44" s="54"/>
      <c r="P44" s="54"/>
      <c r="Q44" s="54"/>
      <c r="R44" s="74"/>
      <c r="S44" s="59"/>
      <c r="T44" s="54"/>
      <c r="U44" s="54"/>
      <c r="V44" s="54"/>
      <c r="W44" s="57"/>
    </row>
    <row r="45" spans="1:23" ht="47.25">
      <c r="A45" s="45">
        <v>42</v>
      </c>
      <c r="B45" s="45" t="s">
        <v>76</v>
      </c>
      <c r="C45" s="45" t="s">
        <v>29</v>
      </c>
      <c r="D45" s="103" t="s">
        <v>3</v>
      </c>
      <c r="E45" s="46">
        <v>16.575</v>
      </c>
      <c r="F45" s="16"/>
      <c r="G45" s="16"/>
      <c r="H45" s="54"/>
      <c r="I45" s="116" t="s">
        <v>294</v>
      </c>
      <c r="J45" s="54"/>
      <c r="K45" s="54"/>
      <c r="L45" s="54"/>
      <c r="M45" s="58"/>
      <c r="N45" s="54"/>
      <c r="O45" s="54"/>
      <c r="P45" s="54"/>
      <c r="Q45" s="54"/>
      <c r="R45" s="74"/>
      <c r="S45" s="59"/>
      <c r="T45" s="54"/>
      <c r="U45" s="1"/>
      <c r="V45" s="1"/>
      <c r="W45" s="57"/>
    </row>
    <row r="46" spans="1:23" ht="115.5">
      <c r="A46" s="45">
        <v>43</v>
      </c>
      <c r="B46" s="45" t="s">
        <v>77</v>
      </c>
      <c r="C46" s="45" t="s">
        <v>30</v>
      </c>
      <c r="D46" s="103" t="s">
        <v>3</v>
      </c>
      <c r="E46" s="46">
        <v>17.7</v>
      </c>
      <c r="F46" s="16">
        <v>784</v>
      </c>
      <c r="G46" s="16"/>
      <c r="H46" s="54" t="s">
        <v>295</v>
      </c>
      <c r="I46" s="116" t="s">
        <v>296</v>
      </c>
      <c r="J46" s="54" t="s">
        <v>297</v>
      </c>
      <c r="K46" s="73" t="s">
        <v>298</v>
      </c>
      <c r="L46" s="54"/>
      <c r="M46" s="58" t="s">
        <v>299</v>
      </c>
      <c r="N46" s="54">
        <v>95</v>
      </c>
      <c r="O46" s="54" t="s">
        <v>300</v>
      </c>
      <c r="P46" s="54">
        <v>100</v>
      </c>
      <c r="Q46" s="54">
        <v>100</v>
      </c>
      <c r="R46" s="45" t="s">
        <v>301</v>
      </c>
      <c r="S46" s="59"/>
      <c r="T46" s="54"/>
      <c r="U46" s="75" t="s">
        <v>302</v>
      </c>
      <c r="V46" s="75" t="s">
        <v>303</v>
      </c>
      <c r="W46" s="57"/>
    </row>
    <row r="47" spans="1:23" ht="204.75">
      <c r="A47" s="45">
        <v>44</v>
      </c>
      <c r="B47" s="45" t="s">
        <v>78</v>
      </c>
      <c r="C47" s="45" t="s">
        <v>31</v>
      </c>
      <c r="D47" s="103" t="s">
        <v>3</v>
      </c>
      <c r="E47" s="46">
        <v>42.63</v>
      </c>
      <c r="F47" s="16"/>
      <c r="G47" s="154"/>
      <c r="H47" s="1"/>
      <c r="I47" s="118" t="s">
        <v>304</v>
      </c>
      <c r="J47" s="54" t="s">
        <v>318</v>
      </c>
      <c r="K47" s="73" t="s">
        <v>319</v>
      </c>
      <c r="L47" s="54"/>
      <c r="M47" s="58" t="s">
        <v>305</v>
      </c>
      <c r="N47" s="294">
        <v>0.4</v>
      </c>
      <c r="O47" s="292"/>
      <c r="P47" s="292"/>
      <c r="Q47" s="292"/>
      <c r="R47" s="45" t="s">
        <v>317</v>
      </c>
      <c r="S47" s="59"/>
      <c r="T47" s="54"/>
      <c r="U47" s="54"/>
      <c r="V47" s="54"/>
      <c r="W47" s="57"/>
    </row>
    <row r="48" spans="1:23" ht="63">
      <c r="A48" s="45">
        <v>45</v>
      </c>
      <c r="B48" s="45" t="s">
        <v>66</v>
      </c>
      <c r="C48" s="45" t="s">
        <v>158</v>
      </c>
      <c r="D48" s="103" t="s">
        <v>3</v>
      </c>
      <c r="E48" s="46">
        <v>19.1863</v>
      </c>
      <c r="F48" s="16">
        <v>842</v>
      </c>
      <c r="G48" s="16"/>
      <c r="H48" s="54"/>
      <c r="I48" s="116" t="s">
        <v>306</v>
      </c>
      <c r="J48" s="54" t="s">
        <v>307</v>
      </c>
      <c r="K48" s="73" t="s">
        <v>308</v>
      </c>
      <c r="L48" s="54"/>
      <c r="M48" s="58" t="s">
        <v>309</v>
      </c>
      <c r="N48" s="54">
        <v>92.58</v>
      </c>
      <c r="O48" s="54">
        <v>26.4</v>
      </c>
      <c r="P48" s="54">
        <v>89.17</v>
      </c>
      <c r="Q48" s="54">
        <v>73</v>
      </c>
      <c r="R48" s="74"/>
      <c r="S48" s="59"/>
      <c r="T48" s="54"/>
      <c r="U48" s="54"/>
      <c r="V48" s="54"/>
      <c r="W48" s="57"/>
    </row>
    <row r="49" spans="1:23" ht="141.75">
      <c r="A49" s="45">
        <v>46</v>
      </c>
      <c r="B49" s="45" t="s">
        <v>92</v>
      </c>
      <c r="C49" s="45" t="s">
        <v>51</v>
      </c>
      <c r="D49" s="103" t="s">
        <v>3</v>
      </c>
      <c r="E49" s="46">
        <v>10.4</v>
      </c>
      <c r="F49" s="16"/>
      <c r="G49" s="16"/>
      <c r="H49" s="54"/>
      <c r="I49" s="116" t="s">
        <v>310</v>
      </c>
      <c r="J49" s="293" t="s">
        <v>311</v>
      </c>
      <c r="K49" s="293"/>
      <c r="L49" s="54"/>
      <c r="M49" s="58" t="s">
        <v>312</v>
      </c>
      <c r="N49" s="54">
        <v>48.3</v>
      </c>
      <c r="O49" s="54">
        <v>0</v>
      </c>
      <c r="P49" s="54">
        <v>0</v>
      </c>
      <c r="Q49" s="54">
        <v>0</v>
      </c>
      <c r="R49" s="74"/>
      <c r="S49" s="59"/>
      <c r="T49" s="54"/>
      <c r="U49" s="54" t="s">
        <v>313</v>
      </c>
      <c r="V49" s="54" t="s">
        <v>314</v>
      </c>
      <c r="W49" s="57"/>
    </row>
    <row r="50" spans="1:23" ht="47.25">
      <c r="A50" s="45">
        <v>47</v>
      </c>
      <c r="B50" s="45" t="s">
        <v>107</v>
      </c>
      <c r="C50" s="45" t="s">
        <v>56</v>
      </c>
      <c r="D50" s="46" t="s">
        <v>55</v>
      </c>
      <c r="E50" s="46">
        <v>11.9</v>
      </c>
      <c r="F50" s="16"/>
      <c r="G50" s="16"/>
      <c r="H50" s="54"/>
      <c r="I50" s="130"/>
      <c r="J50" s="54"/>
      <c r="K50" s="54"/>
      <c r="L50" s="54"/>
      <c r="M50" s="58" t="s">
        <v>315</v>
      </c>
      <c r="N50" s="54"/>
      <c r="O50" s="54"/>
      <c r="P50" s="54"/>
      <c r="Q50" s="54"/>
      <c r="R50" s="74"/>
      <c r="S50" s="1"/>
      <c r="T50" s="1"/>
      <c r="U50" s="1"/>
      <c r="V50" s="1"/>
      <c r="W50" s="1"/>
    </row>
    <row r="51" spans="1:23" ht="31.5">
      <c r="A51" s="45">
        <v>48</v>
      </c>
      <c r="B51" s="45" t="s">
        <v>118</v>
      </c>
      <c r="C51" s="45" t="s">
        <v>117</v>
      </c>
      <c r="D51" s="46" t="s">
        <v>55</v>
      </c>
      <c r="E51" s="46">
        <v>43.88</v>
      </c>
      <c r="F51" s="16"/>
      <c r="G51" s="16"/>
      <c r="H51" s="54"/>
      <c r="I51" s="130"/>
      <c r="J51" s="54"/>
      <c r="K51" s="54"/>
      <c r="L51" s="54"/>
      <c r="M51" s="58" t="s">
        <v>316</v>
      </c>
      <c r="N51" s="54"/>
      <c r="O51" s="54"/>
      <c r="P51" s="54"/>
      <c r="Q51" s="54"/>
      <c r="R51" s="74"/>
      <c r="S51" s="1"/>
      <c r="T51" s="1"/>
      <c r="U51" s="1"/>
      <c r="V51" s="1"/>
      <c r="W51" s="1"/>
    </row>
    <row r="52" spans="1:23" ht="63">
      <c r="A52" s="45">
        <v>49</v>
      </c>
      <c r="B52" s="45" t="s">
        <v>130</v>
      </c>
      <c r="C52" s="45" t="s">
        <v>129</v>
      </c>
      <c r="D52" s="46" t="s">
        <v>55</v>
      </c>
      <c r="E52" s="46">
        <v>99.86</v>
      </c>
      <c r="F52" s="16"/>
      <c r="G52" s="16"/>
      <c r="H52" s="54"/>
      <c r="I52" s="130"/>
      <c r="J52" s="54"/>
      <c r="K52" s="54"/>
      <c r="L52" s="54"/>
      <c r="M52" s="58"/>
      <c r="N52" s="54"/>
      <c r="O52" s="54"/>
      <c r="P52" s="54"/>
      <c r="Q52" s="54"/>
      <c r="R52" s="74"/>
      <c r="S52" s="1"/>
      <c r="T52" s="1"/>
      <c r="U52" s="1"/>
      <c r="V52" s="1"/>
      <c r="W52" s="1"/>
    </row>
    <row r="53" spans="1:24" s="52" customFormat="1" ht="54.75" customHeight="1">
      <c r="A53" s="45">
        <v>50</v>
      </c>
      <c r="B53" s="45" t="s">
        <v>64</v>
      </c>
      <c r="C53" s="45" t="s">
        <v>17</v>
      </c>
      <c r="D53" s="103" t="s">
        <v>3</v>
      </c>
      <c r="E53" s="46">
        <v>12.3136</v>
      </c>
      <c r="F53" s="16"/>
      <c r="G53" s="16"/>
      <c r="H53" s="54"/>
      <c r="I53" s="130"/>
      <c r="J53" s="54"/>
      <c r="K53" s="54"/>
      <c r="L53" s="54"/>
      <c r="M53" s="58"/>
      <c r="N53" s="54"/>
      <c r="O53" s="54"/>
      <c r="P53" s="54"/>
      <c r="Q53" s="54"/>
      <c r="R53" s="74"/>
      <c r="S53" s="1"/>
      <c r="T53" s="1"/>
      <c r="U53" s="1"/>
      <c r="V53" s="1"/>
      <c r="W53" s="1"/>
      <c r="X53" s="74"/>
    </row>
    <row r="54" spans="1:23" ht="31.5">
      <c r="A54" s="45">
        <v>51</v>
      </c>
      <c r="B54" s="45" t="s">
        <v>18</v>
      </c>
      <c r="C54" s="45" t="s">
        <v>19</v>
      </c>
      <c r="D54" s="103" t="s">
        <v>3</v>
      </c>
      <c r="E54" s="46">
        <v>7.0076</v>
      </c>
      <c r="F54" s="16"/>
      <c r="G54" s="16"/>
      <c r="H54" s="54"/>
      <c r="I54" s="130"/>
      <c r="J54" s="54"/>
      <c r="K54" s="54"/>
      <c r="L54" s="54"/>
      <c r="M54" s="58"/>
      <c r="N54" s="54"/>
      <c r="O54" s="54"/>
      <c r="P54" s="54"/>
      <c r="Q54" s="54"/>
      <c r="R54" s="74"/>
      <c r="S54" s="1"/>
      <c r="T54" s="1"/>
      <c r="U54" s="1"/>
      <c r="V54" s="1"/>
      <c r="W54" s="1"/>
    </row>
    <row r="55" spans="1:23" ht="31.5">
      <c r="A55" s="45">
        <v>52</v>
      </c>
      <c r="B55" s="45" t="s">
        <v>104</v>
      </c>
      <c r="C55" s="45" t="s">
        <v>103</v>
      </c>
      <c r="D55" s="46" t="s">
        <v>3</v>
      </c>
      <c r="E55" s="46">
        <v>10.7</v>
      </c>
      <c r="F55" s="16"/>
      <c r="G55" s="16"/>
      <c r="H55" s="54"/>
      <c r="I55" s="130"/>
      <c r="J55" s="54"/>
      <c r="K55" s="54"/>
      <c r="L55" s="54"/>
      <c r="M55" s="58"/>
      <c r="N55" s="54"/>
      <c r="O55" s="54"/>
      <c r="P55" s="54"/>
      <c r="Q55" s="54"/>
      <c r="R55" s="74"/>
      <c r="S55" s="1"/>
      <c r="T55" s="1"/>
      <c r="U55" s="1"/>
      <c r="V55" s="1"/>
      <c r="W55" s="1"/>
    </row>
    <row r="56" spans="1:23" ht="38.25" customHeight="1">
      <c r="A56" s="45">
        <v>53</v>
      </c>
      <c r="B56" s="45" t="s">
        <v>93</v>
      </c>
      <c r="C56" s="45" t="s">
        <v>136</v>
      </c>
      <c r="D56" s="46" t="s">
        <v>55</v>
      </c>
      <c r="E56" s="46">
        <v>51.32</v>
      </c>
      <c r="F56" s="16"/>
      <c r="G56" s="16"/>
      <c r="H56" s="77"/>
      <c r="I56" s="130"/>
      <c r="J56" s="54"/>
      <c r="K56" s="54"/>
      <c r="L56" s="54"/>
      <c r="M56" s="58"/>
      <c r="N56" s="54"/>
      <c r="O56" s="54"/>
      <c r="P56" s="54"/>
      <c r="Q56" s="54"/>
      <c r="R56" s="74"/>
      <c r="S56" s="1"/>
      <c r="T56" s="1"/>
      <c r="U56" s="1"/>
      <c r="V56" s="1"/>
      <c r="W56" s="1"/>
    </row>
    <row r="57" spans="1:23" ht="31.5">
      <c r="A57" s="107">
        <v>54</v>
      </c>
      <c r="B57" s="107" t="s">
        <v>139</v>
      </c>
      <c r="C57" s="107" t="s">
        <v>138</v>
      </c>
      <c r="D57" s="76" t="s">
        <v>55</v>
      </c>
      <c r="E57" s="76">
        <v>2</v>
      </c>
      <c r="F57" s="105"/>
      <c r="G57" s="105"/>
      <c r="H57" s="77"/>
      <c r="I57" s="54"/>
      <c r="J57" s="54"/>
      <c r="K57" s="54"/>
      <c r="L57" s="54"/>
      <c r="M57" s="58"/>
      <c r="N57" s="54"/>
      <c r="O57" s="54"/>
      <c r="P57" s="54"/>
      <c r="Q57" s="54"/>
      <c r="R57" s="74"/>
      <c r="S57" s="1"/>
      <c r="T57" s="1"/>
      <c r="U57" s="1"/>
      <c r="V57" s="1"/>
      <c r="W57" s="1"/>
    </row>
    <row r="58" spans="1:25" s="77" customFormat="1" ht="31.5">
      <c r="A58" s="45">
        <v>55</v>
      </c>
      <c r="B58" s="45" t="s">
        <v>83</v>
      </c>
      <c r="C58" s="45" t="s">
        <v>35</v>
      </c>
      <c r="D58" s="46" t="s">
        <v>4</v>
      </c>
      <c r="E58" s="46">
        <v>143.52</v>
      </c>
      <c r="F58" s="46"/>
      <c r="G58" s="149"/>
      <c r="I58" s="54"/>
      <c r="S58" s="90"/>
      <c r="V58" s="78">
        <f aca="true" t="shared" si="1" ref="V58:V68">+F58-U58</f>
        <v>0</v>
      </c>
      <c r="W58" s="88"/>
      <c r="Y58" s="90"/>
    </row>
    <row r="59" spans="1:25" s="77" customFormat="1" ht="31.5">
      <c r="A59" s="45">
        <v>56</v>
      </c>
      <c r="B59" s="45" t="s">
        <v>84</v>
      </c>
      <c r="C59" s="45" t="s">
        <v>35</v>
      </c>
      <c r="D59" s="46" t="s">
        <v>4</v>
      </c>
      <c r="E59" s="46">
        <v>10.74</v>
      </c>
      <c r="F59" s="46"/>
      <c r="G59" s="149"/>
      <c r="S59" s="90"/>
      <c r="V59" s="78">
        <f t="shared" si="1"/>
        <v>0</v>
      </c>
      <c r="W59" s="88"/>
      <c r="Y59" s="90"/>
    </row>
    <row r="60" spans="1:25" s="77" customFormat="1" ht="47.25" customHeight="1">
      <c r="A60" s="45">
        <v>57</v>
      </c>
      <c r="B60" s="45" t="s">
        <v>89</v>
      </c>
      <c r="C60" s="45" t="s">
        <v>45</v>
      </c>
      <c r="D60" s="46" t="s">
        <v>4</v>
      </c>
      <c r="E60" s="46">
        <v>55.7916</v>
      </c>
      <c r="F60" s="46"/>
      <c r="G60" s="149"/>
      <c r="I60" s="51" t="s">
        <v>332</v>
      </c>
      <c r="J60" s="291" t="s">
        <v>331</v>
      </c>
      <c r="K60" s="291"/>
      <c r="M60" s="77">
        <v>58</v>
      </c>
      <c r="S60" s="90"/>
      <c r="V60" s="78">
        <f t="shared" si="1"/>
        <v>0</v>
      </c>
      <c r="W60" s="88"/>
      <c r="X60" s="45" t="s">
        <v>330</v>
      </c>
      <c r="Y60" s="90"/>
    </row>
    <row r="61" spans="1:25" s="77" customFormat="1" ht="47.25">
      <c r="A61" s="45">
        <v>58</v>
      </c>
      <c r="B61" s="45" t="s">
        <v>52</v>
      </c>
      <c r="C61" s="45" t="s">
        <v>53</v>
      </c>
      <c r="D61" s="101" t="s">
        <v>4</v>
      </c>
      <c r="E61" s="46">
        <v>14.069</v>
      </c>
      <c r="F61" s="46">
        <v>89</v>
      </c>
      <c r="G61" s="149"/>
      <c r="H61" s="77">
        <v>0</v>
      </c>
      <c r="I61" s="51" t="s">
        <v>175</v>
      </c>
      <c r="J61" s="77">
        <v>2682</v>
      </c>
      <c r="K61" s="80">
        <v>38230</v>
      </c>
      <c r="M61" s="77">
        <v>71.43</v>
      </c>
      <c r="N61" s="77">
        <v>0</v>
      </c>
      <c r="O61" s="77">
        <v>0</v>
      </c>
      <c r="P61" s="77">
        <v>0</v>
      </c>
      <c r="Q61" s="77">
        <v>0</v>
      </c>
      <c r="R61" s="77">
        <v>0</v>
      </c>
      <c r="S61" s="90"/>
      <c r="U61" s="77">
        <v>0</v>
      </c>
      <c r="V61" s="78">
        <f t="shared" si="1"/>
        <v>89</v>
      </c>
      <c r="W61" s="88"/>
      <c r="Y61" s="90"/>
    </row>
    <row r="62" spans="1:25" s="77" customFormat="1" ht="141.75">
      <c r="A62" s="45">
        <v>59</v>
      </c>
      <c r="B62" s="122" t="s">
        <v>124</v>
      </c>
      <c r="C62" s="45" t="s">
        <v>123</v>
      </c>
      <c r="D62" s="46" t="s">
        <v>4</v>
      </c>
      <c r="E62" s="46">
        <v>19.925</v>
      </c>
      <c r="F62" s="46"/>
      <c r="G62" s="149"/>
      <c r="I62" s="132" t="s">
        <v>339</v>
      </c>
      <c r="J62" s="278" t="s">
        <v>340</v>
      </c>
      <c r="K62" s="280"/>
      <c r="M62" s="278" t="s">
        <v>340</v>
      </c>
      <c r="N62" s="279"/>
      <c r="O62" s="279"/>
      <c r="P62" s="279"/>
      <c r="Q62" s="279"/>
      <c r="R62" s="280"/>
      <c r="S62" s="90"/>
      <c r="V62" s="78">
        <f t="shared" si="1"/>
        <v>0</v>
      </c>
      <c r="W62" s="88"/>
      <c r="X62" s="131" t="s">
        <v>338</v>
      </c>
      <c r="Y62" s="90"/>
    </row>
    <row r="63" spans="1:25" s="77" customFormat="1" ht="47.25">
      <c r="A63" s="45">
        <v>60</v>
      </c>
      <c r="B63" s="45" t="s">
        <v>144</v>
      </c>
      <c r="C63" s="45" t="s">
        <v>133</v>
      </c>
      <c r="D63" s="46" t="s">
        <v>4</v>
      </c>
      <c r="E63" s="46">
        <v>30.04</v>
      </c>
      <c r="F63" s="46"/>
      <c r="G63" s="149"/>
      <c r="I63" s="51" t="s">
        <v>322</v>
      </c>
      <c r="J63" s="77" t="s">
        <v>323</v>
      </c>
      <c r="M63" s="77" t="s">
        <v>324</v>
      </c>
      <c r="N63" s="123"/>
      <c r="O63" s="123"/>
      <c r="P63" s="123"/>
      <c r="Q63" s="123"/>
      <c r="R63" s="123"/>
      <c r="S63" s="90"/>
      <c r="V63" s="78">
        <f t="shared" si="1"/>
        <v>0</v>
      </c>
      <c r="W63" s="88"/>
      <c r="Y63" s="90"/>
    </row>
    <row r="64" spans="1:22" ht="94.5">
      <c r="A64" s="108">
        <v>61</v>
      </c>
      <c r="B64" s="108" t="s">
        <v>145</v>
      </c>
      <c r="C64" s="108" t="s">
        <v>134</v>
      </c>
      <c r="D64" s="79" t="s">
        <v>4</v>
      </c>
      <c r="E64" s="79">
        <v>54.1</v>
      </c>
      <c r="F64" s="79"/>
      <c r="G64" s="79"/>
      <c r="H64" s="77"/>
      <c r="I64" s="77"/>
      <c r="V64" s="42">
        <f t="shared" si="1"/>
        <v>0</v>
      </c>
    </row>
    <row r="65" spans="1:22" ht="31.5">
      <c r="A65" s="45">
        <v>62</v>
      </c>
      <c r="B65" s="45" t="s">
        <v>96</v>
      </c>
      <c r="C65" s="45" t="s">
        <v>95</v>
      </c>
      <c r="D65" s="46" t="s">
        <v>5</v>
      </c>
      <c r="E65" s="46">
        <v>2.86</v>
      </c>
      <c r="F65" s="46"/>
      <c r="G65" s="149"/>
      <c r="H65" s="77"/>
      <c r="I65" s="77"/>
      <c r="V65" s="42">
        <f t="shared" si="1"/>
        <v>0</v>
      </c>
    </row>
    <row r="66" spans="1:22" ht="31.5">
      <c r="A66" s="45">
        <v>63</v>
      </c>
      <c r="B66" s="45" t="s">
        <v>98</v>
      </c>
      <c r="C66" s="45" t="s">
        <v>97</v>
      </c>
      <c r="D66" s="46" t="s">
        <v>5</v>
      </c>
      <c r="E66" s="46">
        <v>3.4838</v>
      </c>
      <c r="F66" s="46"/>
      <c r="G66" s="149"/>
      <c r="H66" s="77"/>
      <c r="I66" s="77"/>
      <c r="V66" s="42">
        <f t="shared" si="1"/>
        <v>0</v>
      </c>
    </row>
    <row r="67" spans="1:24" ht="31.5">
      <c r="A67" s="109">
        <v>64</v>
      </c>
      <c r="B67" s="107" t="s">
        <v>141</v>
      </c>
      <c r="C67" s="107" t="s">
        <v>140</v>
      </c>
      <c r="D67" s="76" t="s">
        <v>37</v>
      </c>
      <c r="E67" s="76">
        <v>22.03</v>
      </c>
      <c r="F67" s="76"/>
      <c r="G67" s="76"/>
      <c r="H67" s="77"/>
      <c r="I67" s="77"/>
      <c r="V67" s="42">
        <f t="shared" si="1"/>
        <v>0</v>
      </c>
      <c r="X67" s="131" t="s">
        <v>342</v>
      </c>
    </row>
    <row r="68" spans="1:25" s="77" customFormat="1" ht="31.5">
      <c r="A68" s="100">
        <v>65</v>
      </c>
      <c r="B68" s="45" t="s">
        <v>122</v>
      </c>
      <c r="C68" s="45" t="s">
        <v>121</v>
      </c>
      <c r="D68" s="46" t="s">
        <v>37</v>
      </c>
      <c r="E68" s="46">
        <v>12.71</v>
      </c>
      <c r="F68" s="46"/>
      <c r="G68" s="149"/>
      <c r="I68" s="88"/>
      <c r="S68" s="90"/>
      <c r="V68" s="78">
        <f t="shared" si="1"/>
        <v>0</v>
      </c>
      <c r="W68" s="88"/>
      <c r="Y68" s="90"/>
    </row>
    <row r="69" spans="1:25" s="77" customFormat="1" ht="31.5">
      <c r="A69" s="100">
        <v>66</v>
      </c>
      <c r="B69" s="45" t="s">
        <v>85</v>
      </c>
      <c r="C69" s="45" t="s">
        <v>36</v>
      </c>
      <c r="D69" s="46" t="s">
        <v>37</v>
      </c>
      <c r="E69" s="46">
        <v>25.88</v>
      </c>
      <c r="F69" s="46"/>
      <c r="G69" s="149"/>
      <c r="I69" s="88"/>
      <c r="S69" s="90"/>
      <c r="V69" s="78">
        <f aca="true" t="shared" si="2" ref="V69:V79">+F69-U69</f>
        <v>0</v>
      </c>
      <c r="W69" s="88"/>
      <c r="Y69" s="90"/>
    </row>
    <row r="70" spans="1:25" s="77" customFormat="1" ht="31.5">
      <c r="A70" s="100">
        <v>67</v>
      </c>
      <c r="B70" s="45" t="s">
        <v>86</v>
      </c>
      <c r="C70" s="45" t="s">
        <v>38</v>
      </c>
      <c r="D70" s="46" t="s">
        <v>37</v>
      </c>
      <c r="E70" s="46">
        <v>10.1855</v>
      </c>
      <c r="F70" s="46"/>
      <c r="G70" s="149"/>
      <c r="I70" s="88"/>
      <c r="S70" s="90"/>
      <c r="V70" s="78">
        <f t="shared" si="2"/>
        <v>0</v>
      </c>
      <c r="W70" s="88"/>
      <c r="Y70" s="90"/>
    </row>
    <row r="71" spans="1:25" s="81" customFormat="1" ht="47.25">
      <c r="A71" s="110">
        <v>68</v>
      </c>
      <c r="B71" s="108" t="s">
        <v>329</v>
      </c>
      <c r="C71" s="108" t="s">
        <v>39</v>
      </c>
      <c r="D71" s="79" t="s">
        <v>40</v>
      </c>
      <c r="E71" s="79">
        <v>200</v>
      </c>
      <c r="F71" s="79"/>
      <c r="G71" s="79"/>
      <c r="I71" s="44" t="s">
        <v>325</v>
      </c>
      <c r="J71" s="288" t="s">
        <v>326</v>
      </c>
      <c r="K71" s="288"/>
      <c r="L71" s="77"/>
      <c r="M71" s="288" t="s">
        <v>327</v>
      </c>
      <c r="N71" s="288"/>
      <c r="O71" s="288"/>
      <c r="P71" s="288"/>
      <c r="Q71" s="288"/>
      <c r="R71" s="288"/>
      <c r="S71" s="91"/>
      <c r="V71" s="82">
        <f t="shared" si="2"/>
        <v>0</v>
      </c>
      <c r="W71" s="89"/>
      <c r="X71" s="131" t="s">
        <v>343</v>
      </c>
      <c r="Y71" s="91"/>
    </row>
    <row r="72" spans="1:25" s="77" customFormat="1" ht="45" customHeight="1">
      <c r="A72" s="45">
        <v>69</v>
      </c>
      <c r="B72" s="45" t="s">
        <v>149</v>
      </c>
      <c r="C72" s="45" t="s">
        <v>150</v>
      </c>
      <c r="D72" s="46" t="s">
        <v>157</v>
      </c>
      <c r="E72" s="46">
        <v>24.68</v>
      </c>
      <c r="F72" s="46"/>
      <c r="G72" s="149"/>
      <c r="I72" s="88"/>
      <c r="S72" s="90"/>
      <c r="V72" s="78">
        <f t="shared" si="2"/>
        <v>0</v>
      </c>
      <c r="W72" s="88"/>
      <c r="X72" s="131" t="s">
        <v>344</v>
      </c>
      <c r="Y72" s="90"/>
    </row>
    <row r="73" spans="1:25" s="77" customFormat="1" ht="42.75" customHeight="1">
      <c r="A73" s="45">
        <v>70</v>
      </c>
      <c r="B73" s="45" t="s">
        <v>155</v>
      </c>
      <c r="C73" s="45" t="s">
        <v>156</v>
      </c>
      <c r="D73" s="46" t="s">
        <v>43</v>
      </c>
      <c r="E73" s="46">
        <v>5.832</v>
      </c>
      <c r="F73" s="46"/>
      <c r="G73" s="149"/>
      <c r="I73" s="88"/>
      <c r="S73" s="90"/>
      <c r="V73" s="78">
        <f t="shared" si="2"/>
        <v>0</v>
      </c>
      <c r="W73" s="88"/>
      <c r="Y73" s="90"/>
    </row>
    <row r="74" spans="1:25" s="77" customFormat="1" ht="47.25">
      <c r="A74" s="45">
        <v>71</v>
      </c>
      <c r="B74" s="45" t="s">
        <v>41</v>
      </c>
      <c r="C74" s="45" t="s">
        <v>42</v>
      </c>
      <c r="D74" s="46" t="s">
        <v>43</v>
      </c>
      <c r="E74" s="46">
        <v>1.7728</v>
      </c>
      <c r="F74" s="46"/>
      <c r="G74" s="149"/>
      <c r="I74" s="88"/>
      <c r="S74" s="90"/>
      <c r="V74" s="78">
        <f t="shared" si="2"/>
        <v>0</v>
      </c>
      <c r="W74" s="88"/>
      <c r="Y74" s="90"/>
    </row>
    <row r="75" spans="1:25" s="77" customFormat="1" ht="78.75">
      <c r="A75" s="45">
        <v>72</v>
      </c>
      <c r="B75" s="45" t="s">
        <v>114</v>
      </c>
      <c r="C75" s="45" t="s">
        <v>113</v>
      </c>
      <c r="D75" s="46" t="s">
        <v>43</v>
      </c>
      <c r="E75" s="46">
        <v>9.5</v>
      </c>
      <c r="F75" s="46">
        <v>432</v>
      </c>
      <c r="G75" s="149"/>
      <c r="I75" s="111" t="s">
        <v>321</v>
      </c>
      <c r="J75" s="296" t="s">
        <v>320</v>
      </c>
      <c r="K75" s="296"/>
      <c r="M75" s="288">
        <v>95.5</v>
      </c>
      <c r="N75" s="288"/>
      <c r="O75" s="288"/>
      <c r="P75" s="288"/>
      <c r="Q75" s="288"/>
      <c r="R75" s="123"/>
      <c r="S75" s="90"/>
      <c r="V75" s="78">
        <f t="shared" si="2"/>
        <v>432</v>
      </c>
      <c r="W75" s="88"/>
      <c r="Y75" s="90"/>
    </row>
    <row r="76" spans="1:25" s="77" customFormat="1" ht="47.25">
      <c r="A76" s="45">
        <v>73</v>
      </c>
      <c r="B76" s="45" t="s">
        <v>100</v>
      </c>
      <c r="C76" s="45" t="s">
        <v>99</v>
      </c>
      <c r="D76" s="46" t="s">
        <v>142</v>
      </c>
      <c r="E76" s="46">
        <v>8.5</v>
      </c>
      <c r="F76" s="46"/>
      <c r="G76" s="149"/>
      <c r="I76" s="88"/>
      <c r="S76" s="90"/>
      <c r="V76" s="78">
        <f t="shared" si="2"/>
        <v>0</v>
      </c>
      <c r="W76" s="88"/>
      <c r="Y76" s="90"/>
    </row>
    <row r="77" spans="1:25" s="77" customFormat="1" ht="48.75" customHeight="1">
      <c r="A77" s="45">
        <v>74</v>
      </c>
      <c r="B77" s="45" t="s">
        <v>147</v>
      </c>
      <c r="C77" s="45" t="s">
        <v>148</v>
      </c>
      <c r="D77" s="46" t="s">
        <v>142</v>
      </c>
      <c r="E77" s="46">
        <v>16.5</v>
      </c>
      <c r="F77" s="46"/>
      <c r="G77" s="149"/>
      <c r="I77" s="88"/>
      <c r="S77" s="90"/>
      <c r="V77" s="78">
        <f t="shared" si="2"/>
        <v>0</v>
      </c>
      <c r="W77" s="88"/>
      <c r="Y77" s="90"/>
    </row>
    <row r="78" spans="1:25" s="77" customFormat="1" ht="31.5">
      <c r="A78" s="45">
        <v>75</v>
      </c>
      <c r="B78" s="45" t="s">
        <v>102</v>
      </c>
      <c r="C78" s="45" t="s">
        <v>101</v>
      </c>
      <c r="D78" s="46" t="s">
        <v>6</v>
      </c>
      <c r="E78" s="46">
        <v>7.19</v>
      </c>
      <c r="F78" s="46"/>
      <c r="G78" s="149"/>
      <c r="I78" s="88"/>
      <c r="S78" s="90"/>
      <c r="V78" s="78">
        <f t="shared" si="2"/>
        <v>0</v>
      </c>
      <c r="W78" s="88"/>
      <c r="Y78" s="90"/>
    </row>
    <row r="79" ht="15.75">
      <c r="V79" s="42">
        <f t="shared" si="2"/>
        <v>0</v>
      </c>
    </row>
    <row r="699" spans="10:18" ht="15.75">
      <c r="J699" s="124"/>
      <c r="K699" s="124"/>
      <c r="L699" s="124"/>
      <c r="M699" s="124"/>
      <c r="N699" s="124"/>
      <c r="O699" s="124"/>
      <c r="P699" s="124"/>
      <c r="Q699" s="124"/>
      <c r="R699" s="124"/>
    </row>
    <row r="700" spans="1:24" s="129" customFormat="1" ht="15.75">
      <c r="A700" s="125"/>
      <c r="B700" s="126"/>
      <c r="C700" s="125"/>
      <c r="D700" s="127"/>
      <c r="E700" s="128"/>
      <c r="X700" s="77"/>
    </row>
    <row r="701" spans="1:24" s="129" customFormat="1" ht="15.75">
      <c r="A701" s="125"/>
      <c r="B701" s="126"/>
      <c r="C701" s="125"/>
      <c r="D701" s="127"/>
      <c r="E701" s="128"/>
      <c r="X701" s="77"/>
    </row>
    <row r="702" spans="1:24" s="129" customFormat="1" ht="15.75">
      <c r="A702" s="125"/>
      <c r="B702" s="126"/>
      <c r="C702" s="125"/>
      <c r="D702" s="127"/>
      <c r="E702" s="128"/>
      <c r="X702" s="77"/>
    </row>
    <row r="703" spans="1:24" s="129" customFormat="1" ht="15.75">
      <c r="A703" s="125"/>
      <c r="B703" s="126"/>
      <c r="C703" s="125"/>
      <c r="D703" s="127"/>
      <c r="E703" s="128"/>
      <c r="X703" s="77"/>
    </row>
    <row r="704" spans="1:24" s="129" customFormat="1" ht="15.75">
      <c r="A704" s="125"/>
      <c r="B704" s="126"/>
      <c r="C704" s="125"/>
      <c r="D704" s="127"/>
      <c r="E704" s="128"/>
      <c r="X704" s="77"/>
    </row>
    <row r="705" spans="1:24" s="129" customFormat="1" ht="15.75">
      <c r="A705" s="125"/>
      <c r="B705" s="126"/>
      <c r="C705" s="125"/>
      <c r="D705" s="127"/>
      <c r="E705" s="128"/>
      <c r="X705" s="77"/>
    </row>
    <row r="706" spans="1:24" s="129" customFormat="1" ht="15.75">
      <c r="A706" s="125"/>
      <c r="B706" s="126"/>
      <c r="C706" s="125"/>
      <c r="D706" s="127"/>
      <c r="E706" s="128"/>
      <c r="X706" s="77"/>
    </row>
    <row r="707" spans="1:24" s="129" customFormat="1" ht="15.75">
      <c r="A707" s="125"/>
      <c r="B707" s="126"/>
      <c r="C707" s="125"/>
      <c r="D707" s="127"/>
      <c r="E707" s="128"/>
      <c r="X707" s="77"/>
    </row>
    <row r="708" spans="1:24" s="129" customFormat="1" ht="15.75">
      <c r="A708" s="125"/>
      <c r="B708" s="126"/>
      <c r="C708" s="125"/>
      <c r="D708" s="127"/>
      <c r="E708" s="128"/>
      <c r="X708" s="77"/>
    </row>
    <row r="709" spans="1:24" s="129" customFormat="1" ht="15.75">
      <c r="A709" s="125"/>
      <c r="B709" s="126"/>
      <c r="C709" s="125"/>
      <c r="D709" s="127"/>
      <c r="E709" s="128"/>
      <c r="X709" s="77"/>
    </row>
    <row r="710" spans="1:24" s="129" customFormat="1" ht="15.75">
      <c r="A710" s="125"/>
      <c r="B710" s="126"/>
      <c r="C710" s="125"/>
      <c r="D710" s="127"/>
      <c r="E710" s="128"/>
      <c r="X710" s="77"/>
    </row>
    <row r="711" spans="1:24" s="129" customFormat="1" ht="15.75">
      <c r="A711" s="125"/>
      <c r="B711" s="126"/>
      <c r="C711" s="125"/>
      <c r="D711" s="127"/>
      <c r="E711" s="128"/>
      <c r="X711" s="77"/>
    </row>
    <row r="712" spans="1:24" s="129" customFormat="1" ht="15.75">
      <c r="A712" s="125"/>
      <c r="B712" s="126"/>
      <c r="C712" s="125"/>
      <c r="D712" s="127"/>
      <c r="E712" s="128"/>
      <c r="X712" s="77"/>
    </row>
    <row r="713" spans="1:24" s="129" customFormat="1" ht="15.75">
      <c r="A713" s="125"/>
      <c r="B713" s="126"/>
      <c r="C713" s="125"/>
      <c r="D713" s="127"/>
      <c r="E713" s="128"/>
      <c r="X713" s="77"/>
    </row>
    <row r="714" spans="1:24" s="129" customFormat="1" ht="15.75">
      <c r="A714" s="125"/>
      <c r="B714" s="126"/>
      <c r="C714" s="125"/>
      <c r="D714" s="127"/>
      <c r="E714" s="128"/>
      <c r="X714" s="77"/>
    </row>
    <row r="715" spans="1:24" s="129" customFormat="1" ht="15.75">
      <c r="A715" s="125"/>
      <c r="B715" s="126"/>
      <c r="C715" s="125"/>
      <c r="D715" s="127"/>
      <c r="E715" s="128"/>
      <c r="X715" s="77"/>
    </row>
    <row r="716" spans="1:24" s="129" customFormat="1" ht="15.75">
      <c r="A716" s="125"/>
      <c r="B716" s="126"/>
      <c r="C716" s="125"/>
      <c r="D716" s="127"/>
      <c r="E716" s="128"/>
      <c r="X716" s="77"/>
    </row>
  </sheetData>
  <sheetProtection/>
  <mergeCells count="29">
    <mergeCell ref="J62:K62"/>
    <mergeCell ref="J2:K2"/>
    <mergeCell ref="F1:H1"/>
    <mergeCell ref="I1:I2"/>
    <mergeCell ref="J1:K1"/>
    <mergeCell ref="J75:K75"/>
    <mergeCell ref="M75:Q75"/>
    <mergeCell ref="J71:K71"/>
    <mergeCell ref="M71:R71"/>
    <mergeCell ref="J5:K5"/>
    <mergeCell ref="M62:R62"/>
    <mergeCell ref="J60:K60"/>
    <mergeCell ref="N35:Q35"/>
    <mergeCell ref="J37:K37"/>
    <mergeCell ref="J49:K49"/>
    <mergeCell ref="N47:Q47"/>
    <mergeCell ref="A1:A2"/>
    <mergeCell ref="B1:B2"/>
    <mergeCell ref="C1:C2"/>
    <mergeCell ref="D1:D2"/>
    <mergeCell ref="E1:E2"/>
    <mergeCell ref="X1:X2"/>
    <mergeCell ref="U1:V1"/>
    <mergeCell ref="N29:Q29"/>
    <mergeCell ref="N23:R23"/>
    <mergeCell ref="L1:L2"/>
    <mergeCell ref="M1:R1"/>
    <mergeCell ref="S1:T1"/>
    <mergeCell ref="W1:W2"/>
  </mergeCells>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3:AF139"/>
  <sheetViews>
    <sheetView tabSelected="1" zoomScale="90" zoomScaleNormal="90" zoomScalePageLayoutView="0" workbookViewId="0" topLeftCell="A1">
      <pane xSplit="6" ySplit="5" topLeftCell="G6" activePane="bottomRight" state="frozen"/>
      <selection pane="topLeft" activeCell="A1" sqref="A1"/>
      <selection pane="topRight" activeCell="G1" sqref="G1"/>
      <selection pane="bottomLeft" activeCell="A6" sqref="A6"/>
      <selection pane="bottomRight" activeCell="E10" sqref="A3:AF139"/>
    </sheetView>
  </sheetViews>
  <sheetFormatPr defaultColWidth="9.140625" defaultRowHeight="12.75"/>
  <cols>
    <col min="1" max="1" width="3.8515625" style="137" bestFit="1" customWidth="1"/>
    <col min="2" max="2" width="27.57421875" style="137" customWidth="1"/>
    <col min="3" max="3" width="20.57421875" style="137" customWidth="1"/>
    <col min="4" max="6" width="9.140625" style="137" customWidth="1"/>
    <col min="7" max="7" width="5.7109375" style="137" hidden="1" customWidth="1"/>
    <col min="8" max="8" width="7.57421875" style="137" hidden="1" customWidth="1"/>
    <col min="9" max="12" width="0" style="137" hidden="1" customWidth="1"/>
    <col min="13" max="13" width="8.140625" style="137" hidden="1" customWidth="1"/>
    <col min="14" max="14" width="8.00390625" style="137" hidden="1" customWidth="1"/>
    <col min="15" max="18" width="10.00390625" style="137" hidden="1" customWidth="1"/>
    <col min="19" max="19" width="11.00390625" style="137" hidden="1" customWidth="1"/>
    <col min="20" max="20" width="0" style="137" hidden="1" customWidth="1"/>
    <col min="21" max="21" width="10.28125" style="137" hidden="1" customWidth="1"/>
    <col min="22" max="22" width="18.28125" style="137" customWidth="1"/>
    <col min="23" max="23" width="15.140625" style="137" bestFit="1" customWidth="1"/>
    <col min="24" max="24" width="18.28125" style="137" customWidth="1"/>
    <col min="25" max="25" width="15.28125" style="137" bestFit="1" customWidth="1"/>
    <col min="26" max="26" width="9.140625" style="137" customWidth="1"/>
    <col min="27" max="27" width="9.8515625" style="137" customWidth="1"/>
    <col min="28" max="29" width="9.140625" style="137" customWidth="1"/>
    <col min="30" max="30" width="8.140625" style="137" bestFit="1" customWidth="1"/>
    <col min="31" max="31" width="8.28125" style="137" bestFit="1" customWidth="1"/>
    <col min="32" max="32" width="11.8515625" style="137" customWidth="1"/>
    <col min="33" max="16384" width="9.140625" style="137" customWidth="1"/>
  </cols>
  <sheetData>
    <row r="3" spans="1:32" ht="12.75">
      <c r="A3" s="350" t="s">
        <v>8</v>
      </c>
      <c r="B3" s="350" t="s">
        <v>0</v>
      </c>
      <c r="C3" s="350" t="s">
        <v>160</v>
      </c>
      <c r="D3" s="350" t="s">
        <v>161</v>
      </c>
      <c r="E3" s="350" t="s">
        <v>9</v>
      </c>
      <c r="F3" s="356" t="s">
        <v>162</v>
      </c>
      <c r="G3" s="357"/>
      <c r="H3" s="357"/>
      <c r="I3" s="357"/>
      <c r="J3" s="357"/>
      <c r="K3" s="357"/>
      <c r="L3" s="357"/>
      <c r="M3" s="357"/>
      <c r="N3" s="357"/>
      <c r="O3" s="357"/>
      <c r="P3" s="357"/>
      <c r="Q3" s="357"/>
      <c r="R3" s="357"/>
      <c r="S3" s="357"/>
      <c r="T3" s="357"/>
      <c r="U3" s="358"/>
      <c r="V3" s="350" t="s">
        <v>364</v>
      </c>
      <c r="W3" s="350" t="s">
        <v>678</v>
      </c>
      <c r="X3" s="350" t="s">
        <v>563</v>
      </c>
      <c r="Y3" s="350" t="s">
        <v>535</v>
      </c>
      <c r="Z3" s="376" t="s">
        <v>164</v>
      </c>
      <c r="AA3" s="377"/>
      <c r="AB3" s="377" t="s">
        <v>165</v>
      </c>
      <c r="AC3" s="377"/>
      <c r="AD3" s="377" t="s">
        <v>554</v>
      </c>
      <c r="AE3" s="380"/>
      <c r="AF3" s="350" t="s">
        <v>166</v>
      </c>
    </row>
    <row r="4" spans="1:32" ht="12.75">
      <c r="A4" s="351"/>
      <c r="B4" s="351"/>
      <c r="C4" s="351"/>
      <c r="D4" s="351"/>
      <c r="E4" s="351"/>
      <c r="F4" s="373" t="s">
        <v>167</v>
      </c>
      <c r="G4" s="374"/>
      <c r="H4" s="374"/>
      <c r="I4" s="374"/>
      <c r="J4" s="374"/>
      <c r="K4" s="374"/>
      <c r="L4" s="375"/>
      <c r="M4" s="373" t="s">
        <v>538</v>
      </c>
      <c r="N4" s="374"/>
      <c r="O4" s="374"/>
      <c r="P4" s="374"/>
      <c r="Q4" s="374"/>
      <c r="R4" s="374"/>
      <c r="S4" s="374"/>
      <c r="T4" s="359" t="s">
        <v>553</v>
      </c>
      <c r="U4" s="359" t="s">
        <v>539</v>
      </c>
      <c r="V4" s="351"/>
      <c r="W4" s="351"/>
      <c r="X4" s="351"/>
      <c r="Y4" s="351"/>
      <c r="Z4" s="378"/>
      <c r="AA4" s="379"/>
      <c r="AB4" s="379"/>
      <c r="AC4" s="379"/>
      <c r="AD4" s="379"/>
      <c r="AE4" s="381"/>
      <c r="AF4" s="351"/>
    </row>
    <row r="5" spans="1:32" ht="41.25">
      <c r="A5" s="352"/>
      <c r="B5" s="352"/>
      <c r="C5" s="352"/>
      <c r="D5" s="352"/>
      <c r="E5" s="352"/>
      <c r="F5" s="186" t="s">
        <v>559</v>
      </c>
      <c r="G5" s="188" t="s">
        <v>548</v>
      </c>
      <c r="H5" s="188" t="s">
        <v>549</v>
      </c>
      <c r="I5" s="188" t="s">
        <v>550</v>
      </c>
      <c r="J5" s="188" t="s">
        <v>637</v>
      </c>
      <c r="K5" s="250" t="s">
        <v>649</v>
      </c>
      <c r="L5" s="188" t="s">
        <v>551</v>
      </c>
      <c r="M5" s="194" t="s">
        <v>547</v>
      </c>
      <c r="N5" s="188" t="s">
        <v>552</v>
      </c>
      <c r="O5" s="188" t="s">
        <v>549</v>
      </c>
      <c r="P5" s="188" t="s">
        <v>550</v>
      </c>
      <c r="Q5" s="186" t="s">
        <v>638</v>
      </c>
      <c r="R5" s="209" t="s">
        <v>706</v>
      </c>
      <c r="S5" s="186" t="s">
        <v>540</v>
      </c>
      <c r="T5" s="360"/>
      <c r="U5" s="360"/>
      <c r="V5" s="352"/>
      <c r="W5" s="352"/>
      <c r="X5" s="352"/>
      <c r="Y5" s="352"/>
      <c r="Z5" s="167" t="s">
        <v>171</v>
      </c>
      <c r="AA5" s="167" t="s">
        <v>172</v>
      </c>
      <c r="AB5" s="167" t="s">
        <v>173</v>
      </c>
      <c r="AC5" s="138" t="s">
        <v>174</v>
      </c>
      <c r="AD5" s="167" t="s">
        <v>473</v>
      </c>
      <c r="AE5" s="167" t="s">
        <v>474</v>
      </c>
      <c r="AF5" s="352"/>
    </row>
    <row r="6" spans="1:32" ht="25.5">
      <c r="A6" s="346">
        <v>1</v>
      </c>
      <c r="B6" s="364" t="s">
        <v>365</v>
      </c>
      <c r="C6" s="354" t="s">
        <v>11</v>
      </c>
      <c r="D6" s="365" t="s">
        <v>2</v>
      </c>
      <c r="E6" s="345">
        <v>35.3392</v>
      </c>
      <c r="F6" s="345">
        <f>G6+H6+I6+J6+L6</f>
        <v>556</v>
      </c>
      <c r="G6" s="299">
        <v>556</v>
      </c>
      <c r="H6" s="299"/>
      <c r="I6" s="299"/>
      <c r="J6" s="299"/>
      <c r="K6" s="251"/>
      <c r="L6" s="299"/>
      <c r="M6" s="299"/>
      <c r="N6" s="299"/>
      <c r="O6" s="299"/>
      <c r="P6" s="175"/>
      <c r="Q6" s="299"/>
      <c r="R6" s="210"/>
      <c r="S6" s="299"/>
      <c r="T6" s="363">
        <v>400</v>
      </c>
      <c r="U6" s="299"/>
      <c r="V6" s="366" t="s">
        <v>415</v>
      </c>
      <c r="W6" s="183" t="s">
        <v>446</v>
      </c>
      <c r="X6" s="368"/>
      <c r="Y6" s="346"/>
      <c r="Z6" s="346"/>
      <c r="AA6" s="346"/>
      <c r="AB6" s="363">
        <v>556</v>
      </c>
      <c r="AC6" s="363">
        <f>+F6-AB6</f>
        <v>0</v>
      </c>
      <c r="AD6" s="367" t="s">
        <v>186</v>
      </c>
      <c r="AE6" s="346"/>
      <c r="AF6" s="346"/>
    </row>
    <row r="7" spans="1:32" ht="25.5">
      <c r="A7" s="346"/>
      <c r="B7" s="364"/>
      <c r="C7" s="354"/>
      <c r="D7" s="365"/>
      <c r="E7" s="345"/>
      <c r="F7" s="345"/>
      <c r="G7" s="300"/>
      <c r="H7" s="300"/>
      <c r="I7" s="300"/>
      <c r="J7" s="300"/>
      <c r="K7" s="253"/>
      <c r="L7" s="300"/>
      <c r="M7" s="300"/>
      <c r="N7" s="300"/>
      <c r="O7" s="300"/>
      <c r="P7" s="176"/>
      <c r="Q7" s="300"/>
      <c r="R7" s="217"/>
      <c r="S7" s="300"/>
      <c r="T7" s="363"/>
      <c r="U7" s="300"/>
      <c r="V7" s="366"/>
      <c r="W7" s="183" t="s">
        <v>447</v>
      </c>
      <c r="X7" s="368"/>
      <c r="Y7" s="346"/>
      <c r="Z7" s="346"/>
      <c r="AA7" s="346"/>
      <c r="AB7" s="363"/>
      <c r="AC7" s="363"/>
      <c r="AD7" s="367"/>
      <c r="AE7" s="346"/>
      <c r="AF7" s="346"/>
    </row>
    <row r="8" spans="1:32" ht="25.5">
      <c r="A8" s="313">
        <v>2</v>
      </c>
      <c r="B8" s="315" t="s">
        <v>366</v>
      </c>
      <c r="C8" s="299" t="s">
        <v>12</v>
      </c>
      <c r="D8" s="347" t="s">
        <v>2</v>
      </c>
      <c r="E8" s="301">
        <v>27.82</v>
      </c>
      <c r="F8" s="305">
        <f>153+1641</f>
        <v>1794</v>
      </c>
      <c r="G8" s="371">
        <f>1743+51</f>
        <v>1794</v>
      </c>
      <c r="H8" s="371"/>
      <c r="I8" s="371"/>
      <c r="J8" s="305">
        <v>2</v>
      </c>
      <c r="K8" s="256"/>
      <c r="L8" s="305">
        <v>0</v>
      </c>
      <c r="M8" s="299"/>
      <c r="N8" s="305">
        <f>132290+6242</f>
        <v>138532</v>
      </c>
      <c r="O8" s="299"/>
      <c r="P8" s="168"/>
      <c r="Q8" s="338">
        <v>24245.8</v>
      </c>
      <c r="R8" s="223"/>
      <c r="S8" s="299"/>
      <c r="T8" s="299"/>
      <c r="U8" s="299"/>
      <c r="V8" s="299" t="s">
        <v>363</v>
      </c>
      <c r="W8" s="299" t="s">
        <v>440</v>
      </c>
      <c r="X8" s="183" t="s">
        <v>544</v>
      </c>
      <c r="Y8" s="303"/>
      <c r="Z8" s="303"/>
      <c r="AA8" s="303"/>
      <c r="AB8" s="303"/>
      <c r="AC8" s="305">
        <f>+F8-AB8</f>
        <v>1794</v>
      </c>
      <c r="AD8" s="303"/>
      <c r="AE8" s="303"/>
      <c r="AF8" s="303"/>
    </row>
    <row r="9" spans="1:32" ht="25.5">
      <c r="A9" s="314"/>
      <c r="B9" s="316"/>
      <c r="C9" s="300"/>
      <c r="D9" s="348"/>
      <c r="E9" s="302"/>
      <c r="F9" s="306"/>
      <c r="G9" s="372"/>
      <c r="H9" s="372"/>
      <c r="I9" s="372"/>
      <c r="J9" s="306"/>
      <c r="K9" s="258"/>
      <c r="L9" s="306"/>
      <c r="M9" s="300"/>
      <c r="N9" s="306"/>
      <c r="O9" s="300"/>
      <c r="P9" s="170"/>
      <c r="Q9" s="339"/>
      <c r="R9" s="224"/>
      <c r="S9" s="300"/>
      <c r="T9" s="300"/>
      <c r="U9" s="300"/>
      <c r="V9" s="300"/>
      <c r="W9" s="300"/>
      <c r="X9" s="183" t="s">
        <v>545</v>
      </c>
      <c r="Y9" s="304"/>
      <c r="Z9" s="304"/>
      <c r="AA9" s="304"/>
      <c r="AB9" s="304"/>
      <c r="AC9" s="306"/>
      <c r="AD9" s="304"/>
      <c r="AE9" s="304"/>
      <c r="AF9" s="304"/>
    </row>
    <row r="10" spans="1:32" ht="25.5">
      <c r="A10" s="313">
        <v>3</v>
      </c>
      <c r="B10" s="369" t="s">
        <v>368</v>
      </c>
      <c r="C10" s="299" t="s">
        <v>12</v>
      </c>
      <c r="D10" s="347" t="s">
        <v>2</v>
      </c>
      <c r="E10" s="301">
        <v>28.69</v>
      </c>
      <c r="F10" s="301">
        <f>186+49+353</f>
        <v>588</v>
      </c>
      <c r="G10" s="168"/>
      <c r="H10" s="168"/>
      <c r="I10" s="168"/>
      <c r="J10" s="168"/>
      <c r="K10" s="251"/>
      <c r="L10" s="168"/>
      <c r="M10" s="299"/>
      <c r="N10" s="299"/>
      <c r="O10" s="299"/>
      <c r="P10" s="168"/>
      <c r="Q10" s="299"/>
      <c r="R10" s="210"/>
      <c r="S10" s="299"/>
      <c r="T10" s="299"/>
      <c r="U10" s="299"/>
      <c r="V10" s="299"/>
      <c r="W10" s="201" t="s">
        <v>546</v>
      </c>
      <c r="X10" s="299"/>
      <c r="Y10" s="330" t="s">
        <v>439</v>
      </c>
      <c r="Z10" s="303"/>
      <c r="AA10" s="303"/>
      <c r="AB10" s="303"/>
      <c r="AC10" s="297">
        <f>+F10-AB11</f>
        <v>588</v>
      </c>
      <c r="AD10" s="303"/>
      <c r="AE10" s="303"/>
      <c r="AF10" s="303"/>
    </row>
    <row r="11" spans="1:32" ht="25.5">
      <c r="A11" s="314"/>
      <c r="B11" s="370"/>
      <c r="C11" s="300"/>
      <c r="D11" s="348"/>
      <c r="E11" s="302"/>
      <c r="F11" s="302"/>
      <c r="G11" s="170"/>
      <c r="H11" s="170"/>
      <c r="I11" s="170"/>
      <c r="J11" s="170"/>
      <c r="K11" s="253"/>
      <c r="L11" s="170"/>
      <c r="M11" s="300"/>
      <c r="N11" s="300"/>
      <c r="O11" s="300"/>
      <c r="P11" s="170"/>
      <c r="Q11" s="300"/>
      <c r="R11" s="217"/>
      <c r="S11" s="300"/>
      <c r="T11" s="300"/>
      <c r="U11" s="300"/>
      <c r="V11" s="300"/>
      <c r="W11" s="183" t="s">
        <v>440</v>
      </c>
      <c r="X11" s="300"/>
      <c r="Y11" s="353"/>
      <c r="Z11" s="304"/>
      <c r="AA11" s="304"/>
      <c r="AB11" s="304"/>
      <c r="AC11" s="298"/>
      <c r="AD11" s="304"/>
      <c r="AE11" s="304"/>
      <c r="AF11" s="304"/>
    </row>
    <row r="12" spans="1:32" ht="38.25">
      <c r="A12" s="140">
        <v>4</v>
      </c>
      <c r="B12" s="139" t="s">
        <v>369</v>
      </c>
      <c r="C12" s="139" t="s">
        <v>13</v>
      </c>
      <c r="D12" s="182" t="s">
        <v>2</v>
      </c>
      <c r="E12" s="184">
        <f>21825/10000</f>
        <v>2.1825</v>
      </c>
      <c r="F12" s="171">
        <v>84</v>
      </c>
      <c r="G12" s="171"/>
      <c r="H12" s="171"/>
      <c r="I12" s="171"/>
      <c r="J12" s="171"/>
      <c r="K12" s="269"/>
      <c r="L12" s="171"/>
      <c r="M12" s="171"/>
      <c r="N12" s="171"/>
      <c r="O12" s="171"/>
      <c r="P12" s="181"/>
      <c r="Q12" s="171"/>
      <c r="R12" s="221"/>
      <c r="S12" s="171"/>
      <c r="T12" s="181"/>
      <c r="U12" s="181"/>
      <c r="V12" s="172"/>
      <c r="W12" s="203" t="s">
        <v>441</v>
      </c>
      <c r="X12" s="172"/>
      <c r="Y12" s="185"/>
      <c r="Z12" s="172"/>
      <c r="AA12" s="172"/>
      <c r="AB12" s="181"/>
      <c r="AC12" s="181">
        <f>+F12-AB12</f>
        <v>84</v>
      </c>
      <c r="AD12" s="181"/>
      <c r="AE12" s="181"/>
      <c r="AF12" s="172"/>
    </row>
    <row r="13" spans="1:32" ht="25.5">
      <c r="A13" s="354">
        <v>5</v>
      </c>
      <c r="B13" s="355" t="s">
        <v>370</v>
      </c>
      <c r="C13" s="361" t="s">
        <v>14</v>
      </c>
      <c r="D13" s="361" t="s">
        <v>2</v>
      </c>
      <c r="E13" s="362">
        <v>11.2</v>
      </c>
      <c r="F13" s="345">
        <v>686</v>
      </c>
      <c r="G13" s="173"/>
      <c r="H13" s="173"/>
      <c r="I13" s="173"/>
      <c r="J13" s="173"/>
      <c r="K13" s="259"/>
      <c r="L13" s="173"/>
      <c r="M13" s="299"/>
      <c r="N13" s="299"/>
      <c r="O13" s="299"/>
      <c r="P13" s="173"/>
      <c r="Q13" s="168"/>
      <c r="R13" s="210"/>
      <c r="S13" s="168"/>
      <c r="T13" s="345">
        <v>130</v>
      </c>
      <c r="U13" s="345"/>
      <c r="V13" s="345"/>
      <c r="W13" s="203" t="s">
        <v>442</v>
      </c>
      <c r="X13" s="345"/>
      <c r="Y13" s="354" t="s">
        <v>718</v>
      </c>
      <c r="Z13" s="346"/>
      <c r="AA13" s="346"/>
      <c r="AB13" s="346"/>
      <c r="AC13" s="363">
        <f>274+271</f>
        <v>545</v>
      </c>
      <c r="AD13" s="346"/>
      <c r="AE13" s="346"/>
      <c r="AF13" s="346"/>
    </row>
    <row r="14" spans="1:32" ht="25.5">
      <c r="A14" s="354"/>
      <c r="B14" s="355"/>
      <c r="C14" s="361"/>
      <c r="D14" s="361"/>
      <c r="E14" s="362"/>
      <c r="F14" s="345"/>
      <c r="G14" s="177"/>
      <c r="H14" s="177"/>
      <c r="I14" s="177"/>
      <c r="J14" s="177"/>
      <c r="K14" s="260"/>
      <c r="L14" s="177"/>
      <c r="M14" s="312"/>
      <c r="N14" s="312"/>
      <c r="O14" s="312"/>
      <c r="P14" s="177"/>
      <c r="Q14" s="169"/>
      <c r="R14" s="211"/>
      <c r="S14" s="169"/>
      <c r="T14" s="345"/>
      <c r="U14" s="345"/>
      <c r="V14" s="345"/>
      <c r="W14" s="203" t="s">
        <v>443</v>
      </c>
      <c r="X14" s="345"/>
      <c r="Y14" s="346"/>
      <c r="Z14" s="346"/>
      <c r="AA14" s="346"/>
      <c r="AB14" s="346"/>
      <c r="AC14" s="363"/>
      <c r="AD14" s="346"/>
      <c r="AE14" s="346"/>
      <c r="AF14" s="346"/>
    </row>
    <row r="15" spans="1:32" ht="25.5">
      <c r="A15" s="354"/>
      <c r="B15" s="355"/>
      <c r="C15" s="361"/>
      <c r="D15" s="361"/>
      <c r="E15" s="362"/>
      <c r="F15" s="345"/>
      <c r="G15" s="177"/>
      <c r="H15" s="177"/>
      <c r="I15" s="177"/>
      <c r="J15" s="177"/>
      <c r="K15" s="260"/>
      <c r="L15" s="177"/>
      <c r="M15" s="312"/>
      <c r="N15" s="312"/>
      <c r="O15" s="312"/>
      <c r="P15" s="177"/>
      <c r="Q15" s="169"/>
      <c r="R15" s="211"/>
      <c r="S15" s="169"/>
      <c r="T15" s="345"/>
      <c r="U15" s="345"/>
      <c r="V15" s="345"/>
      <c r="W15" s="203" t="s">
        <v>444</v>
      </c>
      <c r="X15" s="345"/>
      <c r="Y15" s="346"/>
      <c r="Z15" s="346"/>
      <c r="AA15" s="346"/>
      <c r="AB15" s="346"/>
      <c r="AC15" s="363"/>
      <c r="AD15" s="346"/>
      <c r="AE15" s="346"/>
      <c r="AF15" s="346"/>
    </row>
    <row r="16" spans="1:32" ht="25.5">
      <c r="A16" s="354"/>
      <c r="B16" s="355"/>
      <c r="C16" s="361"/>
      <c r="D16" s="361"/>
      <c r="E16" s="362"/>
      <c r="F16" s="345"/>
      <c r="G16" s="174"/>
      <c r="H16" s="174"/>
      <c r="I16" s="174"/>
      <c r="J16" s="174"/>
      <c r="K16" s="261"/>
      <c r="L16" s="174"/>
      <c r="M16" s="300"/>
      <c r="N16" s="300"/>
      <c r="O16" s="300"/>
      <c r="P16" s="174"/>
      <c r="Q16" s="170"/>
      <c r="R16" s="217"/>
      <c r="S16" s="170"/>
      <c r="T16" s="345"/>
      <c r="U16" s="345"/>
      <c r="V16" s="345"/>
      <c r="W16" s="203" t="s">
        <v>445</v>
      </c>
      <c r="X16" s="345"/>
      <c r="Y16" s="346"/>
      <c r="Z16" s="346"/>
      <c r="AA16" s="346"/>
      <c r="AB16" s="346"/>
      <c r="AC16" s="363"/>
      <c r="AD16" s="346"/>
      <c r="AE16" s="346"/>
      <c r="AF16" s="346"/>
    </row>
    <row r="17" spans="1:32" ht="38.25">
      <c r="A17" s="140">
        <v>6</v>
      </c>
      <c r="B17" s="139" t="s">
        <v>371</v>
      </c>
      <c r="C17" s="187" t="s">
        <v>15</v>
      </c>
      <c r="D17" s="182" t="s">
        <v>2</v>
      </c>
      <c r="E17" s="171">
        <v>10.8</v>
      </c>
      <c r="F17" s="171">
        <v>705</v>
      </c>
      <c r="G17" s="171"/>
      <c r="H17" s="171"/>
      <c r="I17" s="171"/>
      <c r="J17" s="171"/>
      <c r="K17" s="269"/>
      <c r="L17" s="171"/>
      <c r="M17" s="171"/>
      <c r="N17" s="171"/>
      <c r="O17" s="171"/>
      <c r="P17" s="181"/>
      <c r="Q17" s="171"/>
      <c r="R17" s="221"/>
      <c r="S17" s="171"/>
      <c r="T17" s="181">
        <v>365</v>
      </c>
      <c r="U17" s="181"/>
      <c r="V17" s="172"/>
      <c r="W17" s="203" t="s">
        <v>449</v>
      </c>
      <c r="X17" s="203" t="s">
        <v>450</v>
      </c>
      <c r="Y17" s="172"/>
      <c r="Z17" s="172"/>
      <c r="AA17" s="172"/>
      <c r="AB17" s="181">
        <v>155</v>
      </c>
      <c r="AC17" s="181">
        <f>+F17-AB17</f>
        <v>550</v>
      </c>
      <c r="AD17" s="190" t="s">
        <v>186</v>
      </c>
      <c r="AE17" s="181"/>
      <c r="AF17" s="172"/>
    </row>
    <row r="18" spans="1:32" ht="25.5">
      <c r="A18" s="313">
        <v>7</v>
      </c>
      <c r="B18" s="315" t="s">
        <v>16</v>
      </c>
      <c r="C18" s="299" t="s">
        <v>10</v>
      </c>
      <c r="D18" s="347" t="s">
        <v>2</v>
      </c>
      <c r="E18" s="301">
        <v>17.8</v>
      </c>
      <c r="F18" s="301">
        <v>773</v>
      </c>
      <c r="G18" s="301">
        <f>562+23</f>
        <v>585</v>
      </c>
      <c r="H18" s="301">
        <v>10</v>
      </c>
      <c r="I18" s="299"/>
      <c r="J18" s="299"/>
      <c r="K18" s="251"/>
      <c r="L18" s="299"/>
      <c r="M18" s="299"/>
      <c r="N18" s="299"/>
      <c r="O18" s="299"/>
      <c r="P18" s="299"/>
      <c r="Q18" s="299"/>
      <c r="R18" s="210"/>
      <c r="S18" s="305">
        <v>18741</v>
      </c>
      <c r="T18" s="297">
        <v>10</v>
      </c>
      <c r="U18" s="303" t="s">
        <v>616</v>
      </c>
      <c r="V18" s="330" t="s">
        <v>453</v>
      </c>
      <c r="W18" s="330" t="s">
        <v>454</v>
      </c>
      <c r="X18" s="330" t="s">
        <v>455</v>
      </c>
      <c r="Y18" s="203" t="s">
        <v>456</v>
      </c>
      <c r="Z18" s="303"/>
      <c r="AA18" s="303"/>
      <c r="AB18" s="303"/>
      <c r="AC18" s="297">
        <f>+F18-AB18</f>
        <v>773</v>
      </c>
      <c r="AD18" s="303"/>
      <c r="AE18" s="303"/>
      <c r="AF18" s="303"/>
    </row>
    <row r="19" spans="1:32" ht="25.5">
      <c r="A19" s="324"/>
      <c r="B19" s="325"/>
      <c r="C19" s="312"/>
      <c r="D19" s="349"/>
      <c r="E19" s="320"/>
      <c r="F19" s="320"/>
      <c r="G19" s="320"/>
      <c r="H19" s="320"/>
      <c r="I19" s="312"/>
      <c r="J19" s="312"/>
      <c r="K19" s="252"/>
      <c r="L19" s="312"/>
      <c r="M19" s="312"/>
      <c r="N19" s="312"/>
      <c r="O19" s="312"/>
      <c r="P19" s="312"/>
      <c r="Q19" s="312"/>
      <c r="R19" s="211"/>
      <c r="S19" s="319"/>
      <c r="T19" s="310"/>
      <c r="U19" s="311"/>
      <c r="V19" s="353"/>
      <c r="W19" s="353"/>
      <c r="X19" s="353"/>
      <c r="Y19" s="203" t="s">
        <v>457</v>
      </c>
      <c r="Z19" s="311"/>
      <c r="AA19" s="311"/>
      <c r="AB19" s="311"/>
      <c r="AC19" s="310"/>
      <c r="AD19" s="311"/>
      <c r="AE19" s="311"/>
      <c r="AF19" s="311"/>
    </row>
    <row r="20" spans="1:32" ht="25.5">
      <c r="A20" s="324"/>
      <c r="B20" s="325"/>
      <c r="C20" s="312"/>
      <c r="D20" s="349"/>
      <c r="E20" s="320"/>
      <c r="F20" s="320"/>
      <c r="G20" s="320"/>
      <c r="H20" s="320"/>
      <c r="I20" s="312"/>
      <c r="J20" s="312"/>
      <c r="K20" s="252"/>
      <c r="L20" s="312"/>
      <c r="M20" s="312"/>
      <c r="N20" s="312"/>
      <c r="O20" s="312"/>
      <c r="P20" s="312"/>
      <c r="Q20" s="312"/>
      <c r="R20" s="211"/>
      <c r="S20" s="319"/>
      <c r="T20" s="310"/>
      <c r="U20" s="311"/>
      <c r="V20" s="353"/>
      <c r="W20" s="353"/>
      <c r="X20" s="353"/>
      <c r="Y20" s="203" t="s">
        <v>459</v>
      </c>
      <c r="Z20" s="311"/>
      <c r="AA20" s="311"/>
      <c r="AB20" s="311"/>
      <c r="AC20" s="310"/>
      <c r="AD20" s="311"/>
      <c r="AE20" s="311"/>
      <c r="AF20" s="311"/>
    </row>
    <row r="21" spans="1:32" ht="25.5">
      <c r="A21" s="314"/>
      <c r="B21" s="316"/>
      <c r="C21" s="300"/>
      <c r="D21" s="348"/>
      <c r="E21" s="302"/>
      <c r="F21" s="302"/>
      <c r="G21" s="302"/>
      <c r="H21" s="302"/>
      <c r="I21" s="300"/>
      <c r="J21" s="300"/>
      <c r="K21" s="253"/>
      <c r="L21" s="300"/>
      <c r="M21" s="300"/>
      <c r="N21" s="300"/>
      <c r="O21" s="300"/>
      <c r="P21" s="300"/>
      <c r="Q21" s="300"/>
      <c r="R21" s="217"/>
      <c r="S21" s="306"/>
      <c r="T21" s="298"/>
      <c r="U21" s="304"/>
      <c r="V21" s="331"/>
      <c r="W21" s="331"/>
      <c r="X21" s="331"/>
      <c r="Y21" s="203" t="s">
        <v>458</v>
      </c>
      <c r="Z21" s="304"/>
      <c r="AA21" s="304"/>
      <c r="AB21" s="304"/>
      <c r="AC21" s="298"/>
      <c r="AD21" s="304"/>
      <c r="AE21" s="304"/>
      <c r="AF21" s="304"/>
    </row>
    <row r="22" spans="1:32" ht="25.5">
      <c r="A22" s="313">
        <v>8</v>
      </c>
      <c r="B22" s="315" t="s">
        <v>111</v>
      </c>
      <c r="C22" s="299" t="s">
        <v>110</v>
      </c>
      <c r="D22" s="299" t="s">
        <v>2</v>
      </c>
      <c r="E22" s="301">
        <v>93.19</v>
      </c>
      <c r="F22" s="299"/>
      <c r="G22" s="299"/>
      <c r="H22" s="299"/>
      <c r="I22" s="299"/>
      <c r="J22" s="299"/>
      <c r="K22" s="251"/>
      <c r="L22" s="299"/>
      <c r="M22" s="299"/>
      <c r="N22" s="299"/>
      <c r="O22" s="299"/>
      <c r="P22" s="299"/>
      <c r="Q22" s="168"/>
      <c r="R22" s="210"/>
      <c r="S22" s="168"/>
      <c r="T22" s="299"/>
      <c r="U22" s="168"/>
      <c r="V22" s="183" t="s">
        <v>460</v>
      </c>
      <c r="W22" s="183" t="s">
        <v>462</v>
      </c>
      <c r="X22" s="303"/>
      <c r="Y22" s="299"/>
      <c r="Z22" s="299"/>
      <c r="AA22" s="299"/>
      <c r="AB22" s="299"/>
      <c r="AC22" s="301">
        <f>F22-AB22</f>
        <v>0</v>
      </c>
      <c r="AD22" s="173"/>
      <c r="AE22" s="173"/>
      <c r="AF22" s="299"/>
    </row>
    <row r="23" spans="1:32" ht="25.5">
      <c r="A23" s="314"/>
      <c r="B23" s="316"/>
      <c r="C23" s="300"/>
      <c r="D23" s="300"/>
      <c r="E23" s="302"/>
      <c r="F23" s="300"/>
      <c r="G23" s="300"/>
      <c r="H23" s="300"/>
      <c r="I23" s="300"/>
      <c r="J23" s="300"/>
      <c r="K23" s="253"/>
      <c r="L23" s="300"/>
      <c r="M23" s="300"/>
      <c r="N23" s="300"/>
      <c r="O23" s="300"/>
      <c r="P23" s="300"/>
      <c r="Q23" s="170"/>
      <c r="R23" s="217"/>
      <c r="S23" s="170"/>
      <c r="T23" s="300"/>
      <c r="U23" s="170"/>
      <c r="V23" s="183" t="s">
        <v>461</v>
      </c>
      <c r="W23" s="183" t="s">
        <v>463</v>
      </c>
      <c r="X23" s="304"/>
      <c r="Y23" s="300"/>
      <c r="Z23" s="300"/>
      <c r="AA23" s="300"/>
      <c r="AB23" s="300"/>
      <c r="AC23" s="302"/>
      <c r="AD23" s="174"/>
      <c r="AE23" s="174"/>
      <c r="AF23" s="300"/>
    </row>
    <row r="24" spans="1:32" ht="25.5">
      <c r="A24" s="313">
        <v>9</v>
      </c>
      <c r="B24" s="315" t="s">
        <v>372</v>
      </c>
      <c r="C24" s="299" t="s">
        <v>44</v>
      </c>
      <c r="D24" s="347" t="s">
        <v>2</v>
      </c>
      <c r="E24" s="301">
        <v>8.7533</v>
      </c>
      <c r="F24" s="297">
        <v>352</v>
      </c>
      <c r="G24" s="175"/>
      <c r="H24" s="175"/>
      <c r="I24" s="175"/>
      <c r="J24" s="175"/>
      <c r="K24" s="265"/>
      <c r="L24" s="303"/>
      <c r="M24" s="303"/>
      <c r="N24" s="303"/>
      <c r="O24" s="303"/>
      <c r="P24" s="303"/>
      <c r="Q24" s="303"/>
      <c r="R24" s="212"/>
      <c r="S24" s="175"/>
      <c r="T24" s="297">
        <v>92</v>
      </c>
      <c r="U24" s="175"/>
      <c r="V24" s="202" t="s">
        <v>466</v>
      </c>
      <c r="W24" s="202" t="s">
        <v>468</v>
      </c>
      <c r="X24" s="203" t="s">
        <v>464</v>
      </c>
      <c r="Y24" s="297"/>
      <c r="Z24" s="297"/>
      <c r="AA24" s="297"/>
      <c r="AB24" s="297"/>
      <c r="AC24" s="297">
        <f>+F24-AB24</f>
        <v>352</v>
      </c>
      <c r="AD24" s="175"/>
      <c r="AE24" s="175"/>
      <c r="AF24" s="297"/>
    </row>
    <row r="25" spans="1:32" ht="25.5">
      <c r="A25" s="314"/>
      <c r="B25" s="316"/>
      <c r="C25" s="300"/>
      <c r="D25" s="348"/>
      <c r="E25" s="302"/>
      <c r="F25" s="298"/>
      <c r="G25" s="176"/>
      <c r="H25" s="176"/>
      <c r="I25" s="176"/>
      <c r="J25" s="176"/>
      <c r="K25" s="266"/>
      <c r="L25" s="304"/>
      <c r="M25" s="304"/>
      <c r="N25" s="304"/>
      <c r="O25" s="304"/>
      <c r="P25" s="304"/>
      <c r="Q25" s="304"/>
      <c r="R25" s="213"/>
      <c r="S25" s="176"/>
      <c r="T25" s="298"/>
      <c r="U25" s="176"/>
      <c r="V25" s="202" t="s">
        <v>467</v>
      </c>
      <c r="W25" s="202" t="s">
        <v>469</v>
      </c>
      <c r="X25" s="203" t="s">
        <v>465</v>
      </c>
      <c r="Y25" s="298"/>
      <c r="Z25" s="298"/>
      <c r="AA25" s="298"/>
      <c r="AB25" s="298"/>
      <c r="AC25" s="298"/>
      <c r="AD25" s="176"/>
      <c r="AE25" s="176"/>
      <c r="AF25" s="298"/>
    </row>
    <row r="26" spans="1:32" ht="25.5">
      <c r="A26" s="313">
        <v>10</v>
      </c>
      <c r="B26" s="315" t="s">
        <v>373</v>
      </c>
      <c r="C26" s="299" t="s">
        <v>47</v>
      </c>
      <c r="D26" s="347" t="s">
        <v>2</v>
      </c>
      <c r="E26" s="301">
        <v>14.15</v>
      </c>
      <c r="F26" s="301">
        <v>503</v>
      </c>
      <c r="G26" s="301">
        <v>448</v>
      </c>
      <c r="H26" s="299"/>
      <c r="I26" s="301">
        <v>55</v>
      </c>
      <c r="J26" s="301">
        <v>1</v>
      </c>
      <c r="K26" s="259"/>
      <c r="L26" s="299"/>
      <c r="M26" s="299"/>
      <c r="N26" s="299"/>
      <c r="O26" s="299"/>
      <c r="P26" s="299"/>
      <c r="Q26" s="305">
        <v>4655</v>
      </c>
      <c r="R26" s="299"/>
      <c r="S26" s="299"/>
      <c r="T26" s="301">
        <v>3</v>
      </c>
      <c r="U26" s="299"/>
      <c r="V26" s="330" t="s">
        <v>472</v>
      </c>
      <c r="W26" s="203" t="s">
        <v>470</v>
      </c>
      <c r="X26" s="303"/>
      <c r="Y26" s="297"/>
      <c r="Z26" s="297"/>
      <c r="AA26" s="297"/>
      <c r="AB26" s="297"/>
      <c r="AC26" s="297">
        <f>+F26-AB26</f>
        <v>503</v>
      </c>
      <c r="AD26" s="297"/>
      <c r="AE26" s="297"/>
      <c r="AF26" s="297"/>
    </row>
    <row r="27" spans="1:32" ht="25.5">
      <c r="A27" s="314"/>
      <c r="B27" s="316"/>
      <c r="C27" s="300"/>
      <c r="D27" s="348"/>
      <c r="E27" s="302"/>
      <c r="F27" s="302"/>
      <c r="G27" s="302"/>
      <c r="H27" s="300"/>
      <c r="I27" s="302"/>
      <c r="J27" s="302"/>
      <c r="K27" s="261"/>
      <c r="L27" s="300"/>
      <c r="M27" s="300"/>
      <c r="N27" s="300"/>
      <c r="O27" s="300"/>
      <c r="P27" s="300"/>
      <c r="Q27" s="306"/>
      <c r="R27" s="300"/>
      <c r="S27" s="300"/>
      <c r="T27" s="302"/>
      <c r="U27" s="300"/>
      <c r="V27" s="331"/>
      <c r="W27" s="203" t="s">
        <v>471</v>
      </c>
      <c r="X27" s="304"/>
      <c r="Y27" s="298"/>
      <c r="Z27" s="298"/>
      <c r="AA27" s="298"/>
      <c r="AB27" s="298"/>
      <c r="AC27" s="298"/>
      <c r="AD27" s="298"/>
      <c r="AE27" s="298"/>
      <c r="AF27" s="298"/>
    </row>
    <row r="28" spans="1:32" ht="25.5">
      <c r="A28" s="313">
        <v>11</v>
      </c>
      <c r="B28" s="299" t="s">
        <v>374</v>
      </c>
      <c r="C28" s="299" t="s">
        <v>49</v>
      </c>
      <c r="D28" s="347" t="s">
        <v>2</v>
      </c>
      <c r="E28" s="301">
        <v>17.67</v>
      </c>
      <c r="F28" s="301">
        <v>821</v>
      </c>
      <c r="G28" s="299"/>
      <c r="H28" s="299"/>
      <c r="I28" s="299"/>
      <c r="J28" s="299"/>
      <c r="K28" s="251"/>
      <c r="L28" s="299"/>
      <c r="M28" s="299"/>
      <c r="N28" s="299"/>
      <c r="O28" s="299"/>
      <c r="P28" s="299"/>
      <c r="Q28" s="299"/>
      <c r="R28" s="210"/>
      <c r="S28" s="299"/>
      <c r="T28" s="299"/>
      <c r="U28" s="303"/>
      <c r="V28" s="330" t="s">
        <v>557</v>
      </c>
      <c r="W28" s="207" t="s">
        <v>558</v>
      </c>
      <c r="X28" s="303"/>
      <c r="Y28" s="330" t="s">
        <v>555</v>
      </c>
      <c r="Z28" s="303"/>
      <c r="AA28" s="303"/>
      <c r="AB28" s="297">
        <v>91</v>
      </c>
      <c r="AC28" s="297">
        <f>144+368</f>
        <v>512</v>
      </c>
      <c r="AD28" s="343" t="s">
        <v>186</v>
      </c>
      <c r="AE28" s="303"/>
      <c r="AF28" s="303"/>
    </row>
    <row r="29" spans="1:32" ht="25.5">
      <c r="A29" s="314"/>
      <c r="B29" s="300"/>
      <c r="C29" s="300"/>
      <c r="D29" s="348"/>
      <c r="E29" s="302"/>
      <c r="F29" s="302"/>
      <c r="G29" s="300"/>
      <c r="H29" s="300"/>
      <c r="I29" s="300"/>
      <c r="J29" s="300"/>
      <c r="K29" s="253"/>
      <c r="L29" s="300"/>
      <c r="M29" s="300"/>
      <c r="N29" s="300"/>
      <c r="O29" s="300"/>
      <c r="P29" s="300"/>
      <c r="Q29" s="300"/>
      <c r="R29" s="217"/>
      <c r="S29" s="300"/>
      <c r="T29" s="300"/>
      <c r="U29" s="304"/>
      <c r="V29" s="331"/>
      <c r="W29" s="203" t="s">
        <v>556</v>
      </c>
      <c r="X29" s="304"/>
      <c r="Y29" s="331"/>
      <c r="Z29" s="304"/>
      <c r="AA29" s="304"/>
      <c r="AB29" s="298"/>
      <c r="AC29" s="298"/>
      <c r="AD29" s="344"/>
      <c r="AE29" s="304"/>
      <c r="AF29" s="304"/>
    </row>
    <row r="30" spans="1:32" ht="25.5">
      <c r="A30" s="313">
        <v>12</v>
      </c>
      <c r="B30" s="315" t="s">
        <v>106</v>
      </c>
      <c r="C30" s="299" t="s">
        <v>105</v>
      </c>
      <c r="D30" s="299" t="s">
        <v>2</v>
      </c>
      <c r="E30" s="301">
        <v>23.037</v>
      </c>
      <c r="F30" s="301">
        <f>G30+H30+I30+J30+L30</f>
        <v>953</v>
      </c>
      <c r="G30" s="301">
        <v>552</v>
      </c>
      <c r="H30" s="301">
        <v>9</v>
      </c>
      <c r="I30" s="301">
        <f>28+15</f>
        <v>43</v>
      </c>
      <c r="J30" s="301">
        <v>1</v>
      </c>
      <c r="K30" s="259"/>
      <c r="L30" s="301">
        <v>348</v>
      </c>
      <c r="M30" s="305">
        <f>69343+23056</f>
        <v>92399</v>
      </c>
      <c r="N30" s="305">
        <v>69343</v>
      </c>
      <c r="O30" s="297"/>
      <c r="P30" s="305">
        <v>23056</v>
      </c>
      <c r="Q30" s="305">
        <v>2164</v>
      </c>
      <c r="R30" s="219"/>
      <c r="S30" s="305">
        <v>23327</v>
      </c>
      <c r="T30" s="297">
        <v>0</v>
      </c>
      <c r="U30" s="297">
        <v>1</v>
      </c>
      <c r="V30" s="330" t="s">
        <v>617</v>
      </c>
      <c r="W30" s="183" t="s">
        <v>560</v>
      </c>
      <c r="X30" s="341"/>
      <c r="Y30" s="303"/>
      <c r="Z30" s="303"/>
      <c r="AA30" s="303"/>
      <c r="AB30" s="303"/>
      <c r="AC30" s="297">
        <f>+F30-AB30</f>
        <v>953</v>
      </c>
      <c r="AD30" s="303"/>
      <c r="AE30" s="303"/>
      <c r="AF30" s="303"/>
    </row>
    <row r="31" spans="1:32" ht="25.5">
      <c r="A31" s="314"/>
      <c r="B31" s="316"/>
      <c r="C31" s="300"/>
      <c r="D31" s="300"/>
      <c r="E31" s="302"/>
      <c r="F31" s="302"/>
      <c r="G31" s="302"/>
      <c r="H31" s="302"/>
      <c r="I31" s="302"/>
      <c r="J31" s="302"/>
      <c r="K31" s="261"/>
      <c r="L31" s="302"/>
      <c r="M31" s="306"/>
      <c r="N31" s="306"/>
      <c r="O31" s="298"/>
      <c r="P31" s="306"/>
      <c r="Q31" s="306"/>
      <c r="R31" s="220"/>
      <c r="S31" s="306"/>
      <c r="T31" s="298"/>
      <c r="U31" s="298"/>
      <c r="V31" s="340"/>
      <c r="W31" s="199" t="s">
        <v>561</v>
      </c>
      <c r="X31" s="342"/>
      <c r="Y31" s="304"/>
      <c r="Z31" s="304"/>
      <c r="AA31" s="304"/>
      <c r="AB31" s="304"/>
      <c r="AC31" s="298"/>
      <c r="AD31" s="304"/>
      <c r="AE31" s="304"/>
      <c r="AF31" s="304"/>
    </row>
    <row r="32" spans="1:32" ht="25.5">
      <c r="A32" s="336">
        <v>13</v>
      </c>
      <c r="B32" s="315" t="s">
        <v>116</v>
      </c>
      <c r="C32" s="299" t="s">
        <v>115</v>
      </c>
      <c r="D32" s="299" t="s">
        <v>2</v>
      </c>
      <c r="E32" s="301">
        <v>6.14</v>
      </c>
      <c r="F32" s="301">
        <f>G32+H32+I32+J32+L32</f>
        <v>417</v>
      </c>
      <c r="G32" s="301">
        <v>62</v>
      </c>
      <c r="H32" s="301">
        <v>355</v>
      </c>
      <c r="I32" s="299"/>
      <c r="J32" s="299"/>
      <c r="K32" s="251"/>
      <c r="L32" s="299"/>
      <c r="M32" s="299"/>
      <c r="N32" s="305">
        <v>4381</v>
      </c>
      <c r="O32" s="338">
        <v>21019.7</v>
      </c>
      <c r="P32" s="299"/>
      <c r="Q32" s="299"/>
      <c r="R32" s="210"/>
      <c r="S32" s="305"/>
      <c r="T32" s="299"/>
      <c r="U32" s="299"/>
      <c r="V32" s="183" t="s">
        <v>562</v>
      </c>
      <c r="W32" s="330" t="s">
        <v>566</v>
      </c>
      <c r="X32" s="330" t="s">
        <v>565</v>
      </c>
      <c r="Y32" s="330" t="s">
        <v>686</v>
      </c>
      <c r="Z32" s="303"/>
      <c r="AA32" s="303"/>
      <c r="AB32" s="303"/>
      <c r="AC32" s="297">
        <f>+F32-AB32</f>
        <v>417</v>
      </c>
      <c r="AD32" s="303"/>
      <c r="AE32" s="303"/>
      <c r="AF32" s="303"/>
    </row>
    <row r="33" spans="1:32" ht="25.5">
      <c r="A33" s="337"/>
      <c r="B33" s="316"/>
      <c r="C33" s="300"/>
      <c r="D33" s="300"/>
      <c r="E33" s="302"/>
      <c r="F33" s="320"/>
      <c r="G33" s="320"/>
      <c r="H33" s="320"/>
      <c r="I33" s="312"/>
      <c r="J33" s="312"/>
      <c r="K33" s="252"/>
      <c r="L33" s="312"/>
      <c r="M33" s="312"/>
      <c r="N33" s="306"/>
      <c r="O33" s="339"/>
      <c r="P33" s="312"/>
      <c r="Q33" s="312"/>
      <c r="R33" s="211"/>
      <c r="S33" s="306"/>
      <c r="T33" s="312"/>
      <c r="U33" s="312"/>
      <c r="V33" s="183" t="s">
        <v>564</v>
      </c>
      <c r="W33" s="340"/>
      <c r="X33" s="340"/>
      <c r="Y33" s="331"/>
      <c r="Z33" s="304"/>
      <c r="AA33" s="304"/>
      <c r="AB33" s="304"/>
      <c r="AC33" s="298"/>
      <c r="AD33" s="304"/>
      <c r="AE33" s="304"/>
      <c r="AF33" s="304"/>
    </row>
    <row r="34" spans="1:32" ht="25.5">
      <c r="A34" s="140">
        <v>14</v>
      </c>
      <c r="B34" s="139" t="s">
        <v>375</v>
      </c>
      <c r="C34" s="178" t="s">
        <v>119</v>
      </c>
      <c r="D34" s="178" t="s">
        <v>2</v>
      </c>
      <c r="E34" s="171">
        <v>10.5</v>
      </c>
      <c r="F34" s="135">
        <f>G34+H34+I34+J34+L34</f>
        <v>341</v>
      </c>
      <c r="G34" s="171"/>
      <c r="H34" s="171">
        <v>327</v>
      </c>
      <c r="I34" s="171">
        <v>12</v>
      </c>
      <c r="J34" s="171">
        <v>1</v>
      </c>
      <c r="K34" s="269"/>
      <c r="L34" s="171">
        <v>1</v>
      </c>
      <c r="M34" s="147">
        <f>N34+O34+P34+Q34+S34</f>
        <v>51444</v>
      </c>
      <c r="N34" s="171"/>
      <c r="O34" s="189">
        <v>36495.5</v>
      </c>
      <c r="P34" s="189">
        <v>3248</v>
      </c>
      <c r="Q34" s="189">
        <v>1729.5</v>
      </c>
      <c r="R34" s="189"/>
      <c r="S34" s="189">
        <v>9971</v>
      </c>
      <c r="T34" s="181"/>
      <c r="U34" s="181"/>
      <c r="V34" s="183" t="s">
        <v>567</v>
      </c>
      <c r="W34" s="183" t="s">
        <v>570</v>
      </c>
      <c r="X34" s="183" t="s">
        <v>568</v>
      </c>
      <c r="Y34" s="134"/>
      <c r="Z34" s="134"/>
      <c r="AA34" s="134"/>
      <c r="AB34" s="181"/>
      <c r="AC34" s="181">
        <f>+F32-AB34</f>
        <v>417</v>
      </c>
      <c r="AD34" s="181"/>
      <c r="AE34" s="181"/>
      <c r="AF34" s="134"/>
    </row>
    <row r="35" spans="1:32" ht="76.5">
      <c r="A35" s="140">
        <v>15</v>
      </c>
      <c r="B35" s="139" t="s">
        <v>128</v>
      </c>
      <c r="C35" s="178" t="s">
        <v>127</v>
      </c>
      <c r="D35" s="178" t="s">
        <v>2</v>
      </c>
      <c r="E35" s="171">
        <v>164.3</v>
      </c>
      <c r="F35" s="135"/>
      <c r="G35" s="171"/>
      <c r="H35" s="171"/>
      <c r="I35" s="171"/>
      <c r="J35" s="171"/>
      <c r="K35" s="269"/>
      <c r="L35" s="171"/>
      <c r="M35" s="171"/>
      <c r="N35" s="171"/>
      <c r="O35" s="181"/>
      <c r="P35" s="142"/>
      <c r="Q35" s="189"/>
      <c r="R35" s="189"/>
      <c r="S35" s="171"/>
      <c r="T35" s="181"/>
      <c r="U35" s="181"/>
      <c r="V35" s="203" t="s">
        <v>571</v>
      </c>
      <c r="W35" s="172"/>
      <c r="X35" s="134"/>
      <c r="Y35" s="134"/>
      <c r="Z35" s="134"/>
      <c r="AA35" s="134"/>
      <c r="AB35" s="181"/>
      <c r="AC35" s="181">
        <f aca="true" t="shared" si="0" ref="AC35:AC40">+F35-AB35</f>
        <v>0</v>
      </c>
      <c r="AD35" s="181"/>
      <c r="AE35" s="181"/>
      <c r="AF35" s="134"/>
    </row>
    <row r="36" spans="1:32" ht="25.5">
      <c r="A36" s="140">
        <v>16</v>
      </c>
      <c r="B36" s="139" t="s">
        <v>376</v>
      </c>
      <c r="C36" s="165" t="s">
        <v>125</v>
      </c>
      <c r="D36" s="178" t="s">
        <v>2</v>
      </c>
      <c r="E36" s="171">
        <v>48.75</v>
      </c>
      <c r="F36" s="171"/>
      <c r="G36" s="171"/>
      <c r="H36" s="171"/>
      <c r="I36" s="171"/>
      <c r="J36" s="171"/>
      <c r="K36" s="269"/>
      <c r="L36" s="171"/>
      <c r="M36" s="171"/>
      <c r="N36" s="147">
        <f>95981.9+10417.8</f>
        <v>106399.7</v>
      </c>
      <c r="O36" s="181"/>
      <c r="P36" s="147">
        <v>29911.2</v>
      </c>
      <c r="Q36" s="147">
        <v>40041</v>
      </c>
      <c r="R36" s="147"/>
      <c r="S36" s="147">
        <v>34170.5</v>
      </c>
      <c r="T36" s="181"/>
      <c r="U36" s="181"/>
      <c r="V36" s="203" t="s">
        <v>451</v>
      </c>
      <c r="W36" s="172"/>
      <c r="X36" s="203" t="s">
        <v>574</v>
      </c>
      <c r="Y36" s="134"/>
      <c r="Z36" s="134"/>
      <c r="AA36" s="134"/>
      <c r="AB36" s="181"/>
      <c r="AC36" s="181">
        <f t="shared" si="0"/>
        <v>0</v>
      </c>
      <c r="AD36" s="181"/>
      <c r="AE36" s="181"/>
      <c r="AF36" s="134" t="s">
        <v>452</v>
      </c>
    </row>
    <row r="37" spans="1:32" ht="76.5">
      <c r="A37" s="140">
        <v>17</v>
      </c>
      <c r="B37" s="139" t="s">
        <v>132</v>
      </c>
      <c r="C37" s="178" t="s">
        <v>131</v>
      </c>
      <c r="D37" s="178" t="s">
        <v>2</v>
      </c>
      <c r="E37" s="171">
        <v>58.4</v>
      </c>
      <c r="F37" s="171"/>
      <c r="G37" s="171"/>
      <c r="H37" s="171"/>
      <c r="I37" s="171"/>
      <c r="J37" s="171"/>
      <c r="K37" s="269"/>
      <c r="L37" s="171"/>
      <c r="M37" s="171"/>
      <c r="N37" s="171"/>
      <c r="O37" s="181"/>
      <c r="P37" s="142"/>
      <c r="Q37" s="171"/>
      <c r="R37" s="221"/>
      <c r="S37" s="171"/>
      <c r="T37" s="181"/>
      <c r="U37" s="181"/>
      <c r="V37" s="203" t="s">
        <v>572</v>
      </c>
      <c r="W37" s="172"/>
      <c r="X37" s="134"/>
      <c r="Y37" s="134"/>
      <c r="Z37" s="134"/>
      <c r="AA37" s="134"/>
      <c r="AB37" s="181"/>
      <c r="AC37" s="181">
        <f t="shared" si="0"/>
        <v>0</v>
      </c>
      <c r="AD37" s="181"/>
      <c r="AE37" s="181"/>
      <c r="AF37" s="134"/>
    </row>
    <row r="38" spans="1:32" ht="51" customHeight="1">
      <c r="A38" s="140">
        <v>18</v>
      </c>
      <c r="B38" s="139" t="s">
        <v>54</v>
      </c>
      <c r="C38" s="178" t="s">
        <v>137</v>
      </c>
      <c r="D38" s="178" t="s">
        <v>377</v>
      </c>
      <c r="E38" s="171">
        <v>12.9</v>
      </c>
      <c r="F38" s="171"/>
      <c r="G38" s="171"/>
      <c r="H38" s="171"/>
      <c r="I38" s="171"/>
      <c r="J38" s="171"/>
      <c r="K38" s="269"/>
      <c r="L38" s="171"/>
      <c r="M38" s="171"/>
      <c r="N38" s="171"/>
      <c r="O38" s="181"/>
      <c r="P38" s="142"/>
      <c r="Q38" s="171"/>
      <c r="R38" s="221"/>
      <c r="S38" s="171"/>
      <c r="T38" s="181"/>
      <c r="U38" s="181"/>
      <c r="V38" s="172"/>
      <c r="W38" s="172"/>
      <c r="X38" s="134"/>
      <c r="Y38" s="134"/>
      <c r="Z38" s="134"/>
      <c r="AA38" s="134"/>
      <c r="AB38" s="181"/>
      <c r="AC38" s="181">
        <f t="shared" si="0"/>
        <v>0</v>
      </c>
      <c r="AD38" s="181"/>
      <c r="AE38" s="181"/>
      <c r="AF38" s="134"/>
    </row>
    <row r="39" spans="1:32" ht="51">
      <c r="A39" s="140">
        <v>19</v>
      </c>
      <c r="B39" s="139" t="s">
        <v>106</v>
      </c>
      <c r="C39" s="178" t="s">
        <v>135</v>
      </c>
      <c r="D39" s="178" t="s">
        <v>377</v>
      </c>
      <c r="E39" s="171">
        <v>50.9</v>
      </c>
      <c r="F39" s="171"/>
      <c r="G39" s="171"/>
      <c r="H39" s="171"/>
      <c r="I39" s="171"/>
      <c r="J39" s="171"/>
      <c r="K39" s="269"/>
      <c r="L39" s="171"/>
      <c r="M39" s="171"/>
      <c r="N39" s="171"/>
      <c r="O39" s="181"/>
      <c r="P39" s="142"/>
      <c r="Q39" s="171"/>
      <c r="R39" s="221"/>
      <c r="S39" s="171"/>
      <c r="T39" s="181"/>
      <c r="U39" s="181"/>
      <c r="V39" s="172"/>
      <c r="W39" s="172"/>
      <c r="X39" s="134"/>
      <c r="Y39" s="134"/>
      <c r="Z39" s="134"/>
      <c r="AA39" s="134"/>
      <c r="AB39" s="181"/>
      <c r="AC39" s="181">
        <f t="shared" si="0"/>
        <v>0</v>
      </c>
      <c r="AD39" s="181"/>
      <c r="AE39" s="181"/>
      <c r="AF39" s="134"/>
    </row>
    <row r="40" spans="1:32" ht="25.5">
      <c r="A40" s="313">
        <v>20</v>
      </c>
      <c r="B40" s="315" t="s">
        <v>151</v>
      </c>
      <c r="C40" s="299" t="s">
        <v>152</v>
      </c>
      <c r="D40" s="299" t="s">
        <v>2</v>
      </c>
      <c r="E40" s="301">
        <f>43805/10000</f>
        <v>4.3805</v>
      </c>
      <c r="F40" s="171"/>
      <c r="G40" s="171"/>
      <c r="H40" s="171"/>
      <c r="I40" s="171"/>
      <c r="J40" s="171"/>
      <c r="K40" s="269"/>
      <c r="L40" s="171"/>
      <c r="M40" s="171"/>
      <c r="N40" s="171"/>
      <c r="O40" s="181"/>
      <c r="P40" s="142"/>
      <c r="Q40" s="171"/>
      <c r="R40" s="221"/>
      <c r="S40" s="171"/>
      <c r="T40" s="181"/>
      <c r="U40" s="181"/>
      <c r="V40" s="178" t="s">
        <v>532</v>
      </c>
      <c r="W40" s="178" t="s">
        <v>533</v>
      </c>
      <c r="X40" s="178" t="s">
        <v>531</v>
      </c>
      <c r="Y40" s="178" t="s">
        <v>534</v>
      </c>
      <c r="Z40" s="134"/>
      <c r="AA40" s="134"/>
      <c r="AB40" s="181"/>
      <c r="AC40" s="181">
        <f t="shared" si="0"/>
        <v>0</v>
      </c>
      <c r="AD40" s="181"/>
      <c r="AE40" s="181"/>
      <c r="AF40" s="134"/>
    </row>
    <row r="41" spans="1:32" ht="25.5">
      <c r="A41" s="314"/>
      <c r="B41" s="316"/>
      <c r="C41" s="300"/>
      <c r="D41" s="300"/>
      <c r="E41" s="302"/>
      <c r="F41" s="171"/>
      <c r="G41" s="171"/>
      <c r="H41" s="171"/>
      <c r="I41" s="171"/>
      <c r="J41" s="171"/>
      <c r="K41" s="269"/>
      <c r="L41" s="171"/>
      <c r="M41" s="171"/>
      <c r="N41" s="171"/>
      <c r="O41" s="181"/>
      <c r="P41" s="142"/>
      <c r="Q41" s="171"/>
      <c r="R41" s="221"/>
      <c r="S41" s="171"/>
      <c r="T41" s="181"/>
      <c r="U41" s="181"/>
      <c r="V41" s="178"/>
      <c r="W41" s="178"/>
      <c r="X41" s="178"/>
      <c r="Y41" s="178" t="s">
        <v>536</v>
      </c>
      <c r="Z41" s="134"/>
      <c r="AA41" s="134"/>
      <c r="AB41" s="181"/>
      <c r="AC41" s="181"/>
      <c r="AD41" s="181"/>
      <c r="AE41" s="181"/>
      <c r="AF41" s="134"/>
    </row>
    <row r="42" spans="1:32" ht="38.25">
      <c r="A42" s="140">
        <v>21</v>
      </c>
      <c r="B42" s="139" t="s">
        <v>153</v>
      </c>
      <c r="C42" s="178" t="s">
        <v>154</v>
      </c>
      <c r="D42" s="178" t="s">
        <v>2</v>
      </c>
      <c r="E42" s="171">
        <v>0.6228</v>
      </c>
      <c r="F42" s="171"/>
      <c r="G42" s="171"/>
      <c r="H42" s="171"/>
      <c r="I42" s="171"/>
      <c r="J42" s="171"/>
      <c r="K42" s="269"/>
      <c r="L42" s="171"/>
      <c r="M42" s="171"/>
      <c r="N42" s="171"/>
      <c r="O42" s="181"/>
      <c r="P42" s="142"/>
      <c r="Q42" s="171"/>
      <c r="R42" s="221"/>
      <c r="S42" s="171"/>
      <c r="T42" s="181"/>
      <c r="U42" s="181"/>
      <c r="V42" s="172"/>
      <c r="W42" s="172"/>
      <c r="X42" s="134"/>
      <c r="Y42" s="134"/>
      <c r="Z42" s="134"/>
      <c r="AA42" s="134"/>
      <c r="AB42" s="181"/>
      <c r="AC42" s="181">
        <f>+F42-AB42</f>
        <v>0</v>
      </c>
      <c r="AD42" s="181"/>
      <c r="AE42" s="181"/>
      <c r="AF42" s="134"/>
    </row>
    <row r="43" spans="1:32" ht="51">
      <c r="A43" s="140">
        <v>22</v>
      </c>
      <c r="B43" s="139" t="s">
        <v>378</v>
      </c>
      <c r="C43" s="178" t="s">
        <v>12</v>
      </c>
      <c r="D43" s="141" t="s">
        <v>3</v>
      </c>
      <c r="E43" s="171">
        <v>60.2</v>
      </c>
      <c r="F43" s="171"/>
      <c r="G43" s="171"/>
      <c r="H43" s="171"/>
      <c r="I43" s="171"/>
      <c r="J43" s="171"/>
      <c r="K43" s="269"/>
      <c r="L43" s="171"/>
      <c r="M43" s="171"/>
      <c r="N43" s="171"/>
      <c r="O43" s="181"/>
      <c r="P43" s="142"/>
      <c r="Q43" s="171"/>
      <c r="R43" s="221"/>
      <c r="S43" s="171"/>
      <c r="T43" s="181"/>
      <c r="U43" s="181"/>
      <c r="V43" s="178" t="s">
        <v>416</v>
      </c>
      <c r="W43" s="178" t="s">
        <v>347</v>
      </c>
      <c r="X43" s="134"/>
      <c r="Y43" s="178"/>
      <c r="Z43" s="134"/>
      <c r="AA43" s="134"/>
      <c r="AB43" s="147">
        <v>1128</v>
      </c>
      <c r="AC43" s="181">
        <v>430</v>
      </c>
      <c r="AD43" s="181"/>
      <c r="AE43" s="181"/>
      <c r="AF43" s="134"/>
    </row>
    <row r="44" spans="1:32" ht="25.5">
      <c r="A44" s="140">
        <v>23</v>
      </c>
      <c r="B44" s="139" t="s">
        <v>379</v>
      </c>
      <c r="C44" s="178" t="s">
        <v>12</v>
      </c>
      <c r="D44" s="141" t="s">
        <v>3</v>
      </c>
      <c r="E44" s="171">
        <v>29.95</v>
      </c>
      <c r="F44" s="147">
        <v>1122</v>
      </c>
      <c r="G44" s="147"/>
      <c r="H44" s="147"/>
      <c r="I44" s="147"/>
      <c r="J44" s="147"/>
      <c r="K44" s="147"/>
      <c r="L44" s="147"/>
      <c r="M44" s="171"/>
      <c r="N44" s="171"/>
      <c r="O44" s="181"/>
      <c r="P44" s="142"/>
      <c r="Q44" s="171"/>
      <c r="R44" s="221"/>
      <c r="S44" s="171"/>
      <c r="T44" s="181"/>
      <c r="U44" s="181"/>
      <c r="V44" s="178" t="s">
        <v>417</v>
      </c>
      <c r="W44" s="178" t="s">
        <v>348</v>
      </c>
      <c r="X44" s="134"/>
      <c r="Y44" s="179"/>
      <c r="Z44" s="134"/>
      <c r="AA44" s="134"/>
      <c r="AB44" s="147">
        <v>1053</v>
      </c>
      <c r="AC44" s="148">
        <f>F44-AB44</f>
        <v>69</v>
      </c>
      <c r="AD44" s="181"/>
      <c r="AE44" s="181"/>
      <c r="AF44" s="134"/>
    </row>
    <row r="45" spans="1:32" ht="89.25">
      <c r="A45" s="140">
        <v>24</v>
      </c>
      <c r="B45" s="139" t="s">
        <v>380</v>
      </c>
      <c r="C45" s="178" t="s">
        <v>12</v>
      </c>
      <c r="D45" s="141" t="s">
        <v>3</v>
      </c>
      <c r="E45" s="171">
        <v>35.9347</v>
      </c>
      <c r="F45" s="171"/>
      <c r="G45" s="171"/>
      <c r="H45" s="171"/>
      <c r="I45" s="171"/>
      <c r="J45" s="171"/>
      <c r="K45" s="269"/>
      <c r="L45" s="171"/>
      <c r="M45" s="171"/>
      <c r="N45" s="171"/>
      <c r="O45" s="181"/>
      <c r="P45" s="142"/>
      <c r="Q45" s="171"/>
      <c r="R45" s="221"/>
      <c r="S45" s="171"/>
      <c r="T45" s="181"/>
      <c r="U45" s="181"/>
      <c r="V45" s="178" t="s">
        <v>418</v>
      </c>
      <c r="W45" s="178" t="s">
        <v>349</v>
      </c>
      <c r="X45" s="134"/>
      <c r="Y45" s="178"/>
      <c r="Z45" s="134"/>
      <c r="AA45" s="134"/>
      <c r="AB45" s="181"/>
      <c r="AC45" s="171"/>
      <c r="AD45" s="171"/>
      <c r="AE45" s="171"/>
      <c r="AF45" s="135" t="s">
        <v>381</v>
      </c>
    </row>
    <row r="46" spans="1:32" ht="102">
      <c r="A46" s="140">
        <v>25</v>
      </c>
      <c r="B46" s="139" t="s">
        <v>383</v>
      </c>
      <c r="C46" s="178" t="s">
        <v>12</v>
      </c>
      <c r="D46" s="141" t="s">
        <v>3</v>
      </c>
      <c r="E46" s="171">
        <v>59.56</v>
      </c>
      <c r="F46" s="171"/>
      <c r="G46" s="171"/>
      <c r="H46" s="171"/>
      <c r="I46" s="171"/>
      <c r="J46" s="171"/>
      <c r="K46" s="269"/>
      <c r="L46" s="171"/>
      <c r="M46" s="171"/>
      <c r="N46" s="171"/>
      <c r="O46" s="181"/>
      <c r="P46" s="142"/>
      <c r="Q46" s="171"/>
      <c r="R46" s="221"/>
      <c r="S46" s="171"/>
      <c r="T46" s="181"/>
      <c r="U46" s="181"/>
      <c r="V46" s="178" t="s">
        <v>419</v>
      </c>
      <c r="W46" s="178" t="s">
        <v>350</v>
      </c>
      <c r="X46" s="134"/>
      <c r="Y46" s="178"/>
      <c r="Z46" s="134"/>
      <c r="AA46" s="134"/>
      <c r="AB46" s="180">
        <f>518+333</f>
        <v>851</v>
      </c>
      <c r="AC46" s="180"/>
      <c r="AD46" s="180"/>
      <c r="AE46" s="180"/>
      <c r="AF46" s="136" t="s">
        <v>382</v>
      </c>
    </row>
    <row r="47" spans="1:32" ht="63.75">
      <c r="A47" s="140">
        <v>26</v>
      </c>
      <c r="B47" s="139" t="s">
        <v>384</v>
      </c>
      <c r="C47" s="178" t="s">
        <v>21</v>
      </c>
      <c r="D47" s="141" t="s">
        <v>3</v>
      </c>
      <c r="E47" s="171">
        <v>75.07</v>
      </c>
      <c r="F47" s="171"/>
      <c r="G47" s="171"/>
      <c r="H47" s="171"/>
      <c r="I47" s="171"/>
      <c r="J47" s="171"/>
      <c r="K47" s="269"/>
      <c r="L47" s="171"/>
      <c r="M47" s="171"/>
      <c r="N47" s="171"/>
      <c r="O47" s="181"/>
      <c r="P47" s="142"/>
      <c r="Q47" s="171"/>
      <c r="R47" s="221"/>
      <c r="S47" s="171"/>
      <c r="T47" s="181"/>
      <c r="U47" s="181"/>
      <c r="V47" s="178" t="s">
        <v>420</v>
      </c>
      <c r="W47" s="178" t="s">
        <v>351</v>
      </c>
      <c r="X47" s="135" t="s">
        <v>214</v>
      </c>
      <c r="Y47" s="178"/>
      <c r="Z47" s="134"/>
      <c r="AA47" s="134"/>
      <c r="AB47" s="180" t="s">
        <v>219</v>
      </c>
      <c r="AC47" s="180"/>
      <c r="AD47" s="180"/>
      <c r="AE47" s="180"/>
      <c r="AF47" s="136" t="s">
        <v>220</v>
      </c>
    </row>
    <row r="48" spans="1:32" ht="51">
      <c r="A48" s="140">
        <v>27</v>
      </c>
      <c r="B48" s="139" t="s">
        <v>385</v>
      </c>
      <c r="C48" s="178" t="s">
        <v>20</v>
      </c>
      <c r="D48" s="141" t="s">
        <v>3</v>
      </c>
      <c r="E48" s="171">
        <v>36.57</v>
      </c>
      <c r="F48" s="171"/>
      <c r="G48" s="171"/>
      <c r="H48" s="171"/>
      <c r="I48" s="171"/>
      <c r="J48" s="171"/>
      <c r="K48" s="269"/>
      <c r="L48" s="171"/>
      <c r="M48" s="171"/>
      <c r="N48" s="171"/>
      <c r="O48" s="181"/>
      <c r="P48" s="142"/>
      <c r="Q48" s="171"/>
      <c r="R48" s="221"/>
      <c r="S48" s="171"/>
      <c r="T48" s="181"/>
      <c r="U48" s="181"/>
      <c r="V48" s="178" t="s">
        <v>421</v>
      </c>
      <c r="W48" s="172"/>
      <c r="X48" s="134" t="s">
        <v>222</v>
      </c>
      <c r="Y48" s="178"/>
      <c r="Z48" s="134"/>
      <c r="AA48" s="134"/>
      <c r="AB48" s="181"/>
      <c r="AC48" s="181"/>
      <c r="AD48" s="181"/>
      <c r="AE48" s="181"/>
      <c r="AF48" s="134"/>
    </row>
    <row r="49" spans="1:32" ht="38.25">
      <c r="A49" s="140">
        <v>28</v>
      </c>
      <c r="B49" s="139" t="s">
        <v>109</v>
      </c>
      <c r="C49" s="178" t="s">
        <v>108</v>
      </c>
      <c r="D49" s="178" t="s">
        <v>55</v>
      </c>
      <c r="E49" s="171">
        <v>14.7</v>
      </c>
      <c r="F49" s="171"/>
      <c r="G49" s="171"/>
      <c r="H49" s="171"/>
      <c r="I49" s="171"/>
      <c r="J49" s="171"/>
      <c r="K49" s="269"/>
      <c r="L49" s="171"/>
      <c r="M49" s="171"/>
      <c r="N49" s="171"/>
      <c r="O49" s="181"/>
      <c r="P49" s="142"/>
      <c r="Q49" s="171"/>
      <c r="R49" s="221"/>
      <c r="S49" s="171"/>
      <c r="T49" s="181"/>
      <c r="U49" s="181"/>
      <c r="V49" s="172"/>
      <c r="W49" s="172"/>
      <c r="X49" s="134"/>
      <c r="Y49" s="178"/>
      <c r="Z49" s="134"/>
      <c r="AA49" s="134"/>
      <c r="AB49" s="181"/>
      <c r="AC49" s="181"/>
      <c r="AD49" s="181"/>
      <c r="AE49" s="181"/>
      <c r="AF49" s="134"/>
    </row>
    <row r="50" spans="1:32" ht="38.25">
      <c r="A50" s="140">
        <v>29</v>
      </c>
      <c r="B50" s="139" t="s">
        <v>94</v>
      </c>
      <c r="C50" s="178" t="s">
        <v>21</v>
      </c>
      <c r="D50" s="178" t="s">
        <v>55</v>
      </c>
      <c r="E50" s="171">
        <v>26.98</v>
      </c>
      <c r="F50" s="171"/>
      <c r="G50" s="171"/>
      <c r="H50" s="171"/>
      <c r="I50" s="171"/>
      <c r="J50" s="171"/>
      <c r="K50" s="269"/>
      <c r="L50" s="171"/>
      <c r="M50" s="171"/>
      <c r="N50" s="171"/>
      <c r="O50" s="181"/>
      <c r="P50" s="142"/>
      <c r="Q50" s="171"/>
      <c r="R50" s="221"/>
      <c r="S50" s="171"/>
      <c r="T50" s="181"/>
      <c r="U50" s="181"/>
      <c r="V50" s="172"/>
      <c r="W50" s="172"/>
      <c r="X50" s="134"/>
      <c r="Y50" s="178"/>
      <c r="Z50" s="134"/>
      <c r="AA50" s="134"/>
      <c r="AB50" s="181"/>
      <c r="AC50" s="181"/>
      <c r="AD50" s="181"/>
      <c r="AE50" s="181"/>
      <c r="AF50" s="134"/>
    </row>
    <row r="51" spans="1:32" ht="38.25">
      <c r="A51" s="140">
        <v>30</v>
      </c>
      <c r="B51" s="139" t="s">
        <v>386</v>
      </c>
      <c r="C51" s="178" t="s">
        <v>24</v>
      </c>
      <c r="D51" s="141" t="s">
        <v>3</v>
      </c>
      <c r="E51" s="171">
        <v>23.47</v>
      </c>
      <c r="F51" s="171">
        <f>G51+H51+I51+J51+L51</f>
        <v>560</v>
      </c>
      <c r="G51" s="171">
        <v>385</v>
      </c>
      <c r="H51" s="171"/>
      <c r="I51" s="171">
        <v>164</v>
      </c>
      <c r="J51" s="171">
        <v>10</v>
      </c>
      <c r="K51" s="269"/>
      <c r="L51" s="171">
        <v>1</v>
      </c>
      <c r="M51" s="147">
        <v>102334</v>
      </c>
      <c r="N51" s="147"/>
      <c r="O51" s="181"/>
      <c r="P51" s="142"/>
      <c r="Q51" s="171"/>
      <c r="R51" s="221"/>
      <c r="S51" s="147">
        <v>6660</v>
      </c>
      <c r="T51" s="181">
        <v>369</v>
      </c>
      <c r="U51" s="181"/>
      <c r="V51" s="178" t="s">
        <v>422</v>
      </c>
      <c r="W51" s="178" t="s">
        <v>352</v>
      </c>
      <c r="X51" s="134"/>
      <c r="Y51" s="178"/>
      <c r="Z51" s="134"/>
      <c r="AA51" s="134"/>
      <c r="AB51" s="181">
        <v>546</v>
      </c>
      <c r="AC51" s="181">
        <v>11</v>
      </c>
      <c r="AD51" s="181"/>
      <c r="AE51" s="181"/>
      <c r="AF51" s="134"/>
    </row>
    <row r="52" spans="1:32" ht="51">
      <c r="A52" s="140">
        <v>31</v>
      </c>
      <c r="B52" s="139" t="s">
        <v>72</v>
      </c>
      <c r="C52" s="178" t="s">
        <v>25</v>
      </c>
      <c r="D52" s="141" t="s">
        <v>3</v>
      </c>
      <c r="E52" s="166">
        <v>15.9</v>
      </c>
      <c r="F52" s="171">
        <v>617</v>
      </c>
      <c r="G52" s="171"/>
      <c r="H52" s="171">
        <v>27</v>
      </c>
      <c r="I52" s="171"/>
      <c r="J52" s="171"/>
      <c r="K52" s="269"/>
      <c r="L52" s="171"/>
      <c r="M52" s="147">
        <v>72459</v>
      </c>
      <c r="N52" s="147"/>
      <c r="O52" s="181">
        <f>2+25</f>
        <v>27</v>
      </c>
      <c r="P52" s="142"/>
      <c r="Q52" s="147"/>
      <c r="R52" s="147"/>
      <c r="S52" s="147">
        <v>3800</v>
      </c>
      <c r="T52" s="181">
        <v>227</v>
      </c>
      <c r="U52" s="181"/>
      <c r="V52" s="178" t="s">
        <v>423</v>
      </c>
      <c r="W52" s="178" t="s">
        <v>353</v>
      </c>
      <c r="X52" s="134"/>
      <c r="Y52" s="178"/>
      <c r="Z52" s="134"/>
      <c r="AA52" s="134"/>
      <c r="AB52" s="181">
        <f>23+584</f>
        <v>607</v>
      </c>
      <c r="AC52" s="181">
        <f>F52-AB52</f>
        <v>10</v>
      </c>
      <c r="AD52" s="181"/>
      <c r="AE52" s="181"/>
      <c r="AF52" s="134"/>
    </row>
    <row r="53" spans="1:32" ht="38.25">
      <c r="A53" s="140">
        <v>32</v>
      </c>
      <c r="B53" s="139" t="s">
        <v>387</v>
      </c>
      <c r="C53" s="178" t="s">
        <v>26</v>
      </c>
      <c r="D53" s="141" t="s">
        <v>3</v>
      </c>
      <c r="E53" s="171">
        <v>43.8</v>
      </c>
      <c r="F53" s="171"/>
      <c r="G53" s="147">
        <v>1382</v>
      </c>
      <c r="H53" s="171">
        <v>223</v>
      </c>
      <c r="I53" s="171"/>
      <c r="J53" s="171"/>
      <c r="K53" s="269"/>
      <c r="L53" s="171"/>
      <c r="M53" s="171"/>
      <c r="N53" s="171"/>
      <c r="O53" s="142"/>
      <c r="P53" s="181"/>
      <c r="Q53" s="171"/>
      <c r="R53" s="221"/>
      <c r="S53" s="171"/>
      <c r="T53" s="181"/>
      <c r="U53" s="181"/>
      <c r="V53" s="178" t="s">
        <v>424</v>
      </c>
      <c r="W53" s="178" t="s">
        <v>354</v>
      </c>
      <c r="X53" s="134"/>
      <c r="Y53" s="178"/>
      <c r="Z53" s="134"/>
      <c r="AA53" s="134"/>
      <c r="AB53" s="181"/>
      <c r="AC53" s="181"/>
      <c r="AD53" s="181"/>
      <c r="AE53" s="181"/>
      <c r="AF53" s="134"/>
    </row>
    <row r="54" spans="1:32" ht="38.25">
      <c r="A54" s="140">
        <v>33</v>
      </c>
      <c r="B54" s="139" t="s">
        <v>388</v>
      </c>
      <c r="C54" s="178" t="s">
        <v>32</v>
      </c>
      <c r="D54" s="141" t="s">
        <v>3</v>
      </c>
      <c r="E54" s="171">
        <v>145.55</v>
      </c>
      <c r="F54" s="147">
        <v>4731</v>
      </c>
      <c r="G54" s="147"/>
      <c r="H54" s="147"/>
      <c r="I54" s="147"/>
      <c r="J54" s="147"/>
      <c r="K54" s="147"/>
      <c r="L54" s="147"/>
      <c r="M54" s="147"/>
      <c r="N54" s="147"/>
      <c r="O54" s="142"/>
      <c r="P54" s="147"/>
      <c r="Q54" s="147"/>
      <c r="R54" s="147"/>
      <c r="S54" s="147"/>
      <c r="T54" s="147">
        <v>2902</v>
      </c>
      <c r="U54" s="147"/>
      <c r="V54" s="178" t="s">
        <v>425</v>
      </c>
      <c r="W54" s="178" t="s">
        <v>355</v>
      </c>
      <c r="X54" s="134"/>
      <c r="Y54" s="178"/>
      <c r="Z54" s="134"/>
      <c r="AA54" s="134"/>
      <c r="AB54" s="181"/>
      <c r="AC54" s="181"/>
      <c r="AD54" s="181"/>
      <c r="AE54" s="181"/>
      <c r="AF54" s="134"/>
    </row>
    <row r="55" spans="1:32" ht="25.5">
      <c r="A55" s="313">
        <v>34</v>
      </c>
      <c r="B55" s="315" t="s">
        <v>90</v>
      </c>
      <c r="C55" s="299" t="s">
        <v>50</v>
      </c>
      <c r="D55" s="317" t="s">
        <v>3</v>
      </c>
      <c r="E55" s="301">
        <v>56</v>
      </c>
      <c r="F55" s="299"/>
      <c r="G55" s="299"/>
      <c r="H55" s="299"/>
      <c r="I55" s="299"/>
      <c r="J55" s="299"/>
      <c r="K55" s="251"/>
      <c r="L55" s="299"/>
      <c r="M55" s="299"/>
      <c r="N55" s="299"/>
      <c r="O55" s="299"/>
      <c r="P55" s="299"/>
      <c r="Q55" s="299"/>
      <c r="R55" s="299"/>
      <c r="S55" s="299"/>
      <c r="T55" s="299"/>
      <c r="U55" s="299"/>
      <c r="V55" s="235" t="s">
        <v>657</v>
      </c>
      <c r="W55" s="359" t="s">
        <v>250</v>
      </c>
      <c r="X55" s="303"/>
      <c r="Y55" s="303"/>
      <c r="Z55" s="303"/>
      <c r="AA55" s="303"/>
      <c r="AB55" s="303"/>
      <c r="AC55" s="303"/>
      <c r="AD55" s="303"/>
      <c r="AE55" s="303"/>
      <c r="AF55" s="303"/>
    </row>
    <row r="56" spans="1:32" ht="25.5">
      <c r="A56" s="314"/>
      <c r="B56" s="316"/>
      <c r="C56" s="300"/>
      <c r="D56" s="318"/>
      <c r="E56" s="302"/>
      <c r="F56" s="300"/>
      <c r="G56" s="300"/>
      <c r="H56" s="300"/>
      <c r="I56" s="300"/>
      <c r="J56" s="300"/>
      <c r="K56" s="253"/>
      <c r="L56" s="300"/>
      <c r="M56" s="300"/>
      <c r="N56" s="300"/>
      <c r="O56" s="300"/>
      <c r="P56" s="300"/>
      <c r="Q56" s="300"/>
      <c r="R56" s="300"/>
      <c r="S56" s="300"/>
      <c r="T56" s="300"/>
      <c r="U56" s="300"/>
      <c r="V56" s="235" t="s">
        <v>658</v>
      </c>
      <c r="W56" s="360"/>
      <c r="X56" s="304"/>
      <c r="Y56" s="304"/>
      <c r="Z56" s="304"/>
      <c r="AA56" s="304"/>
      <c r="AB56" s="304"/>
      <c r="AC56" s="304"/>
      <c r="AD56" s="304"/>
      <c r="AE56" s="304"/>
      <c r="AF56" s="304"/>
    </row>
    <row r="57" spans="1:32" ht="38.25">
      <c r="A57" s="140">
        <v>35</v>
      </c>
      <c r="B57" s="139" t="s">
        <v>143</v>
      </c>
      <c r="C57" s="178" t="s">
        <v>34</v>
      </c>
      <c r="D57" s="141" t="s">
        <v>3</v>
      </c>
      <c r="E57" s="171">
        <v>16.567</v>
      </c>
      <c r="F57" s="171">
        <v>630</v>
      </c>
      <c r="G57" s="171"/>
      <c r="H57" s="171"/>
      <c r="I57" s="171"/>
      <c r="J57" s="171"/>
      <c r="K57" s="269"/>
      <c r="L57" s="171"/>
      <c r="M57" s="171"/>
      <c r="N57" s="171"/>
      <c r="O57" s="142"/>
      <c r="P57" s="181"/>
      <c r="Q57" s="171"/>
      <c r="R57" s="221"/>
      <c r="S57" s="171"/>
      <c r="T57" s="181">
        <v>630</v>
      </c>
      <c r="U57" s="181"/>
      <c r="V57" s="178" t="s">
        <v>426</v>
      </c>
      <c r="W57" s="178" t="s">
        <v>356</v>
      </c>
      <c r="X57" s="134"/>
      <c r="Y57" s="178"/>
      <c r="Z57" s="134"/>
      <c r="AA57" s="135" t="s">
        <v>634</v>
      </c>
      <c r="AB57" s="181">
        <v>483</v>
      </c>
      <c r="AC57" s="181">
        <f>T57-AB57</f>
        <v>147</v>
      </c>
      <c r="AD57" s="181"/>
      <c r="AE57" s="181"/>
      <c r="AF57" s="134"/>
    </row>
    <row r="58" spans="1:32" ht="25.5">
      <c r="A58" s="140">
        <v>36</v>
      </c>
      <c r="B58" s="139" t="s">
        <v>57</v>
      </c>
      <c r="C58" s="178" t="s">
        <v>112</v>
      </c>
      <c r="D58" s="178" t="s">
        <v>55</v>
      </c>
      <c r="E58" s="171">
        <v>72.39</v>
      </c>
      <c r="F58" s="171"/>
      <c r="G58" s="147">
        <f>1294+68</f>
        <v>1362</v>
      </c>
      <c r="H58" s="171"/>
      <c r="I58" s="171"/>
      <c r="J58" s="171">
        <v>51</v>
      </c>
      <c r="K58" s="269"/>
      <c r="L58" s="171">
        <v>1</v>
      </c>
      <c r="M58" s="171"/>
      <c r="N58" s="171"/>
      <c r="O58" s="142"/>
      <c r="P58" s="181"/>
      <c r="Q58" s="171"/>
      <c r="R58" s="221"/>
      <c r="S58" s="171"/>
      <c r="T58" s="181"/>
      <c r="U58" s="181"/>
      <c r="V58" s="178" t="s">
        <v>427</v>
      </c>
      <c r="W58" s="178" t="s">
        <v>357</v>
      </c>
      <c r="X58" s="200" t="s">
        <v>618</v>
      </c>
      <c r="Y58" s="178"/>
      <c r="Z58" s="134"/>
      <c r="AA58" s="134"/>
      <c r="AB58" s="181"/>
      <c r="AC58" s="181"/>
      <c r="AD58" s="181"/>
      <c r="AE58" s="181"/>
      <c r="AF58" s="134"/>
    </row>
    <row r="59" spans="1:32" ht="63.75">
      <c r="A59" s="140">
        <v>37</v>
      </c>
      <c r="B59" s="139" t="s">
        <v>82</v>
      </c>
      <c r="C59" s="178" t="s">
        <v>33</v>
      </c>
      <c r="D59" s="141" t="s">
        <v>3</v>
      </c>
      <c r="E59" s="171">
        <v>28.973</v>
      </c>
      <c r="F59" s="171">
        <v>817</v>
      </c>
      <c r="G59" s="171"/>
      <c r="H59" s="171"/>
      <c r="I59" s="171"/>
      <c r="J59" s="171"/>
      <c r="K59" s="269"/>
      <c r="L59" s="171"/>
      <c r="M59" s="171"/>
      <c r="N59" s="171"/>
      <c r="O59" s="142"/>
      <c r="P59" s="181"/>
      <c r="Q59" s="171"/>
      <c r="R59" s="221"/>
      <c r="S59" s="171"/>
      <c r="T59" s="181"/>
      <c r="U59" s="181"/>
      <c r="V59" s="178" t="s">
        <v>428</v>
      </c>
      <c r="W59" s="178" t="s">
        <v>358</v>
      </c>
      <c r="X59" s="134"/>
      <c r="Y59" s="178"/>
      <c r="Z59" s="134"/>
      <c r="AA59" s="134"/>
      <c r="AB59" s="181"/>
      <c r="AC59" s="180"/>
      <c r="AD59" s="180"/>
      <c r="AE59" s="180"/>
      <c r="AF59" s="136" t="s">
        <v>389</v>
      </c>
    </row>
    <row r="60" spans="1:32" ht="25.5">
      <c r="A60" s="313">
        <v>38</v>
      </c>
      <c r="B60" s="315" t="s">
        <v>390</v>
      </c>
      <c r="C60" s="299" t="s">
        <v>22</v>
      </c>
      <c r="D60" s="317" t="s">
        <v>3</v>
      </c>
      <c r="E60" s="301">
        <v>42.653</v>
      </c>
      <c r="F60" s="305">
        <f>G60+H60+I60+J60+L60</f>
        <v>1392</v>
      </c>
      <c r="G60" s="305">
        <f>1071+199</f>
        <v>1270</v>
      </c>
      <c r="H60" s="371"/>
      <c r="I60" s="305">
        <v>120</v>
      </c>
      <c r="J60" s="305">
        <v>1</v>
      </c>
      <c r="K60" s="256"/>
      <c r="L60" s="305">
        <v>1</v>
      </c>
      <c r="M60" s="371"/>
      <c r="N60" s="305">
        <v>110140</v>
      </c>
      <c r="O60" s="371"/>
      <c r="P60" s="305">
        <v>49873</v>
      </c>
      <c r="Q60" s="305">
        <v>5899</v>
      </c>
      <c r="R60" s="305">
        <v>3090</v>
      </c>
      <c r="S60" s="371"/>
      <c r="T60" s="394">
        <v>1027</v>
      </c>
      <c r="U60" s="397"/>
      <c r="V60" s="299" t="s">
        <v>429</v>
      </c>
      <c r="W60" s="244" t="s">
        <v>682</v>
      </c>
      <c r="X60" s="134"/>
      <c r="Y60" s="178"/>
      <c r="Z60" s="303"/>
      <c r="AA60" s="303"/>
      <c r="AB60" s="321">
        <f>35+521</f>
        <v>556</v>
      </c>
      <c r="AC60" s="305">
        <f>208+816</f>
        <v>1024</v>
      </c>
      <c r="AD60" s="371"/>
      <c r="AE60" s="371"/>
      <c r="AF60" s="371"/>
    </row>
    <row r="61" spans="1:32" ht="25.5">
      <c r="A61" s="324"/>
      <c r="B61" s="325"/>
      <c r="C61" s="312"/>
      <c r="D61" s="326"/>
      <c r="E61" s="320"/>
      <c r="F61" s="319"/>
      <c r="G61" s="319"/>
      <c r="H61" s="389"/>
      <c r="I61" s="319"/>
      <c r="J61" s="319"/>
      <c r="K61" s="257"/>
      <c r="L61" s="319"/>
      <c r="M61" s="389"/>
      <c r="N61" s="319"/>
      <c r="O61" s="389"/>
      <c r="P61" s="319"/>
      <c r="Q61" s="319"/>
      <c r="R61" s="319"/>
      <c r="S61" s="389"/>
      <c r="T61" s="395"/>
      <c r="U61" s="398"/>
      <c r="V61" s="312"/>
      <c r="W61" s="244" t="s">
        <v>683</v>
      </c>
      <c r="X61" s="134"/>
      <c r="Y61" s="243"/>
      <c r="Z61" s="311"/>
      <c r="AA61" s="311"/>
      <c r="AB61" s="322"/>
      <c r="AC61" s="319"/>
      <c r="AD61" s="389"/>
      <c r="AE61" s="389"/>
      <c r="AF61" s="389"/>
    </row>
    <row r="62" spans="1:32" ht="25.5">
      <c r="A62" s="324"/>
      <c r="B62" s="325"/>
      <c r="C62" s="312"/>
      <c r="D62" s="326"/>
      <c r="E62" s="320"/>
      <c r="F62" s="319"/>
      <c r="G62" s="319"/>
      <c r="H62" s="389"/>
      <c r="I62" s="319"/>
      <c r="J62" s="319"/>
      <c r="K62" s="257"/>
      <c r="L62" s="319"/>
      <c r="M62" s="389"/>
      <c r="N62" s="319"/>
      <c r="O62" s="389"/>
      <c r="P62" s="319"/>
      <c r="Q62" s="319"/>
      <c r="R62" s="319"/>
      <c r="S62" s="389"/>
      <c r="T62" s="395"/>
      <c r="U62" s="398"/>
      <c r="V62" s="312"/>
      <c r="W62" s="244" t="s">
        <v>684</v>
      </c>
      <c r="X62" s="134"/>
      <c r="Y62" s="243"/>
      <c r="Z62" s="311"/>
      <c r="AA62" s="311"/>
      <c r="AB62" s="322"/>
      <c r="AC62" s="319"/>
      <c r="AD62" s="389"/>
      <c r="AE62" s="389"/>
      <c r="AF62" s="389"/>
    </row>
    <row r="63" spans="1:32" ht="25.5">
      <c r="A63" s="314"/>
      <c r="B63" s="316"/>
      <c r="C63" s="300"/>
      <c r="D63" s="318"/>
      <c r="E63" s="302"/>
      <c r="F63" s="306"/>
      <c r="G63" s="306"/>
      <c r="H63" s="372"/>
      <c r="I63" s="306"/>
      <c r="J63" s="306"/>
      <c r="K63" s="258"/>
      <c r="L63" s="306"/>
      <c r="M63" s="372"/>
      <c r="N63" s="306"/>
      <c r="O63" s="372"/>
      <c r="P63" s="306"/>
      <c r="Q63" s="306"/>
      <c r="R63" s="306"/>
      <c r="S63" s="372"/>
      <c r="T63" s="396"/>
      <c r="U63" s="399"/>
      <c r="V63" s="300"/>
      <c r="W63" s="244" t="s">
        <v>685</v>
      </c>
      <c r="X63" s="134"/>
      <c r="Y63" s="243"/>
      <c r="Z63" s="304"/>
      <c r="AA63" s="304"/>
      <c r="AB63" s="323"/>
      <c r="AC63" s="306"/>
      <c r="AD63" s="372"/>
      <c r="AE63" s="372"/>
      <c r="AF63" s="372"/>
    </row>
    <row r="64" spans="1:32" ht="51">
      <c r="A64" s="140">
        <v>39</v>
      </c>
      <c r="B64" s="139" t="s">
        <v>391</v>
      </c>
      <c r="C64" s="178" t="s">
        <v>23</v>
      </c>
      <c r="D64" s="141" t="s">
        <v>3</v>
      </c>
      <c r="E64" s="171">
        <v>13.41</v>
      </c>
      <c r="F64" s="171"/>
      <c r="G64" s="171"/>
      <c r="H64" s="171"/>
      <c r="I64" s="171"/>
      <c r="J64" s="171"/>
      <c r="K64" s="269"/>
      <c r="L64" s="171"/>
      <c r="M64" s="171"/>
      <c r="N64" s="171"/>
      <c r="O64" s="142"/>
      <c r="P64" s="181"/>
      <c r="Q64" s="171"/>
      <c r="R64" s="221"/>
      <c r="S64" s="171"/>
      <c r="T64" s="181"/>
      <c r="U64" s="181"/>
      <c r="V64" s="178" t="s">
        <v>430</v>
      </c>
      <c r="W64" s="178" t="s">
        <v>359</v>
      </c>
      <c r="X64" s="134"/>
      <c r="Y64" s="178"/>
      <c r="Z64" s="134"/>
      <c r="AA64" s="134"/>
      <c r="AB64" s="181" t="s">
        <v>285</v>
      </c>
      <c r="AC64" s="181">
        <v>0</v>
      </c>
      <c r="AD64" s="181"/>
      <c r="AE64" s="181"/>
      <c r="AF64" s="134"/>
    </row>
    <row r="65" spans="1:32" ht="25.5">
      <c r="A65" s="313">
        <v>40</v>
      </c>
      <c r="B65" s="315" t="s">
        <v>392</v>
      </c>
      <c r="C65" s="299" t="s">
        <v>27</v>
      </c>
      <c r="D65" s="317" t="s">
        <v>3</v>
      </c>
      <c r="E65" s="299">
        <v>11.515</v>
      </c>
      <c r="F65" s="301">
        <f>G65+I65+J65</f>
        <v>460</v>
      </c>
      <c r="G65" s="301">
        <f>380+44</f>
        <v>424</v>
      </c>
      <c r="H65" s="299"/>
      <c r="I65" s="301">
        <v>36</v>
      </c>
      <c r="J65" s="299"/>
      <c r="K65" s="251"/>
      <c r="L65" s="299"/>
      <c r="M65" s="305">
        <f>N65+P65+Q65</f>
        <v>55293.600000000006</v>
      </c>
      <c r="N65" s="305">
        <f>41688.3+3102</f>
        <v>44790.3</v>
      </c>
      <c r="O65" s="299"/>
      <c r="P65" s="305">
        <v>5901</v>
      </c>
      <c r="Q65" s="305">
        <v>4602.3</v>
      </c>
      <c r="R65" s="299"/>
      <c r="S65" s="299"/>
      <c r="T65" s="299"/>
      <c r="U65" s="299"/>
      <c r="V65" s="299" t="s">
        <v>431</v>
      </c>
      <c r="W65" s="249" t="s">
        <v>360</v>
      </c>
      <c r="X65" s="303"/>
      <c r="Y65" s="303"/>
      <c r="Z65" s="303"/>
      <c r="AA65" s="303"/>
      <c r="AB65" s="297">
        <v>456</v>
      </c>
      <c r="AC65" s="297"/>
      <c r="AD65" s="297"/>
      <c r="AE65" s="297"/>
      <c r="AF65" s="297"/>
    </row>
    <row r="66" spans="1:32" ht="25.5">
      <c r="A66" s="314"/>
      <c r="B66" s="316"/>
      <c r="C66" s="300"/>
      <c r="D66" s="318"/>
      <c r="E66" s="300"/>
      <c r="F66" s="302"/>
      <c r="G66" s="302"/>
      <c r="H66" s="300"/>
      <c r="I66" s="302"/>
      <c r="J66" s="300"/>
      <c r="K66" s="253"/>
      <c r="L66" s="300"/>
      <c r="M66" s="302"/>
      <c r="N66" s="306"/>
      <c r="O66" s="300"/>
      <c r="P66" s="306"/>
      <c r="Q66" s="306"/>
      <c r="R66" s="300"/>
      <c r="S66" s="300"/>
      <c r="T66" s="300"/>
      <c r="U66" s="300"/>
      <c r="V66" s="300"/>
      <c r="W66" s="249" t="s">
        <v>701</v>
      </c>
      <c r="X66" s="304"/>
      <c r="Y66" s="304"/>
      <c r="Z66" s="304"/>
      <c r="AA66" s="304"/>
      <c r="AB66" s="298"/>
      <c r="AC66" s="298"/>
      <c r="AD66" s="298"/>
      <c r="AE66" s="298"/>
      <c r="AF66" s="298"/>
    </row>
    <row r="67" spans="1:32" ht="25.5">
      <c r="A67" s="313">
        <v>41</v>
      </c>
      <c r="B67" s="315" t="s">
        <v>393</v>
      </c>
      <c r="C67" s="299" t="s">
        <v>28</v>
      </c>
      <c r="D67" s="317" t="s">
        <v>3</v>
      </c>
      <c r="E67" s="301">
        <v>19.38</v>
      </c>
      <c r="F67" s="301">
        <f>G67+H67+I67+J67+L67</f>
        <v>810</v>
      </c>
      <c r="G67" s="301">
        <v>779</v>
      </c>
      <c r="H67" s="299"/>
      <c r="I67" s="301">
        <v>31</v>
      </c>
      <c r="J67" s="299"/>
      <c r="K67" s="251"/>
      <c r="L67" s="299"/>
      <c r="M67" s="305">
        <f>N67+O67+P67+Q67+R67+S67</f>
        <v>95411</v>
      </c>
      <c r="N67" s="305">
        <v>78556</v>
      </c>
      <c r="O67" s="299"/>
      <c r="P67" s="305">
        <v>13586</v>
      </c>
      <c r="Q67" s="332">
        <v>3269</v>
      </c>
      <c r="R67" s="299"/>
      <c r="S67" s="299"/>
      <c r="T67" s="299"/>
      <c r="U67" s="299"/>
      <c r="V67" s="299" t="s">
        <v>432</v>
      </c>
      <c r="W67" s="244" t="s">
        <v>679</v>
      </c>
      <c r="X67" s="134"/>
      <c r="Y67" s="243" t="s">
        <v>681</v>
      </c>
      <c r="Z67" s="134"/>
      <c r="AA67" s="134"/>
      <c r="AB67" s="181"/>
      <c r="AC67" s="181"/>
      <c r="AD67" s="181"/>
      <c r="AE67" s="181"/>
      <c r="AF67" s="134"/>
    </row>
    <row r="68" spans="1:32" ht="25.5">
      <c r="A68" s="314"/>
      <c r="B68" s="316"/>
      <c r="C68" s="300"/>
      <c r="D68" s="318"/>
      <c r="E68" s="302"/>
      <c r="F68" s="302"/>
      <c r="G68" s="302"/>
      <c r="H68" s="300"/>
      <c r="I68" s="302"/>
      <c r="J68" s="300"/>
      <c r="K68" s="253"/>
      <c r="L68" s="300"/>
      <c r="M68" s="302"/>
      <c r="N68" s="306"/>
      <c r="O68" s="300"/>
      <c r="P68" s="306"/>
      <c r="Q68" s="333"/>
      <c r="R68" s="300"/>
      <c r="S68" s="300"/>
      <c r="T68" s="300"/>
      <c r="U68" s="300"/>
      <c r="V68" s="300"/>
      <c r="W68" s="244" t="s">
        <v>680</v>
      </c>
      <c r="X68" s="134"/>
      <c r="Y68" s="243"/>
      <c r="Z68" s="134"/>
      <c r="AA68" s="134"/>
      <c r="AB68" s="242"/>
      <c r="AC68" s="242"/>
      <c r="AD68" s="242"/>
      <c r="AE68" s="242"/>
      <c r="AF68" s="134"/>
    </row>
    <row r="69" spans="1:32" ht="38.25">
      <c r="A69" s="140">
        <v>42</v>
      </c>
      <c r="B69" s="139" t="s">
        <v>394</v>
      </c>
      <c r="C69" s="178" t="s">
        <v>29</v>
      </c>
      <c r="D69" s="141" t="s">
        <v>3</v>
      </c>
      <c r="E69" s="171">
        <v>16.575</v>
      </c>
      <c r="F69" s="171"/>
      <c r="G69" s="171"/>
      <c r="H69" s="171"/>
      <c r="I69" s="171"/>
      <c r="J69" s="171"/>
      <c r="K69" s="269"/>
      <c r="L69" s="171"/>
      <c r="M69" s="171"/>
      <c r="N69" s="171"/>
      <c r="O69" s="142"/>
      <c r="P69" s="181"/>
      <c r="Q69" s="171"/>
      <c r="R69" s="221"/>
      <c r="S69" s="171"/>
      <c r="T69" s="181"/>
      <c r="U69" s="181"/>
      <c r="V69" s="178" t="s">
        <v>433</v>
      </c>
      <c r="W69" s="172"/>
      <c r="X69" s="134"/>
      <c r="Y69" s="178"/>
      <c r="Z69" s="134"/>
      <c r="AA69" s="134"/>
      <c r="AB69" s="181"/>
      <c r="AC69" s="181"/>
      <c r="AD69" s="181"/>
      <c r="AE69" s="181"/>
      <c r="AF69" s="134"/>
    </row>
    <row r="70" spans="1:32" ht="25.5">
      <c r="A70" s="313">
        <v>43</v>
      </c>
      <c r="B70" s="315" t="s">
        <v>395</v>
      </c>
      <c r="C70" s="299" t="s">
        <v>30</v>
      </c>
      <c r="D70" s="317" t="s">
        <v>3</v>
      </c>
      <c r="E70" s="301">
        <f>176990/10000</f>
        <v>17.699</v>
      </c>
      <c r="F70" s="301">
        <v>784</v>
      </c>
      <c r="G70" s="301">
        <v>559</v>
      </c>
      <c r="H70" s="299"/>
      <c r="I70" s="301">
        <v>122</v>
      </c>
      <c r="J70" s="301">
        <v>1</v>
      </c>
      <c r="K70" s="259"/>
      <c r="L70" s="299"/>
      <c r="M70" s="305">
        <f>N70+P70+Q70</f>
        <v>98154</v>
      </c>
      <c r="N70" s="305">
        <v>51353</v>
      </c>
      <c r="O70" s="299"/>
      <c r="P70" s="305">
        <v>27195</v>
      </c>
      <c r="Q70" s="305">
        <v>19606</v>
      </c>
      <c r="R70" s="299"/>
      <c r="S70" s="299"/>
      <c r="T70" s="297">
        <v>374</v>
      </c>
      <c r="U70" s="303"/>
      <c r="V70" s="299" t="s">
        <v>434</v>
      </c>
      <c r="W70" s="249" t="s">
        <v>697</v>
      </c>
      <c r="X70" s="303"/>
      <c r="Y70" s="303"/>
      <c r="Z70" s="303"/>
      <c r="AA70" s="303"/>
      <c r="AB70" s="321">
        <f>50+42+666</f>
        <v>758</v>
      </c>
      <c r="AC70" s="321">
        <f>(45-42)+(689-666)</f>
        <v>26</v>
      </c>
      <c r="AD70" s="307"/>
      <c r="AE70" s="307"/>
      <c r="AF70" s="307"/>
    </row>
    <row r="71" spans="1:32" ht="25.5">
      <c r="A71" s="324"/>
      <c r="B71" s="325"/>
      <c r="C71" s="312"/>
      <c r="D71" s="326"/>
      <c r="E71" s="320"/>
      <c r="F71" s="320"/>
      <c r="G71" s="320"/>
      <c r="H71" s="312"/>
      <c r="I71" s="320"/>
      <c r="J71" s="320"/>
      <c r="K71" s="260"/>
      <c r="L71" s="312"/>
      <c r="M71" s="320"/>
      <c r="N71" s="319"/>
      <c r="O71" s="312"/>
      <c r="P71" s="319"/>
      <c r="Q71" s="319"/>
      <c r="R71" s="312"/>
      <c r="S71" s="312"/>
      <c r="T71" s="310"/>
      <c r="U71" s="311"/>
      <c r="V71" s="312"/>
      <c r="W71" s="249" t="s">
        <v>698</v>
      </c>
      <c r="X71" s="311"/>
      <c r="Y71" s="311"/>
      <c r="Z71" s="311"/>
      <c r="AA71" s="311"/>
      <c r="AB71" s="322"/>
      <c r="AC71" s="322"/>
      <c r="AD71" s="308"/>
      <c r="AE71" s="308"/>
      <c r="AF71" s="308"/>
    </row>
    <row r="72" spans="1:32" ht="25.5">
      <c r="A72" s="324"/>
      <c r="B72" s="325"/>
      <c r="C72" s="312"/>
      <c r="D72" s="326"/>
      <c r="E72" s="320"/>
      <c r="F72" s="320"/>
      <c r="G72" s="320"/>
      <c r="H72" s="312"/>
      <c r="I72" s="320"/>
      <c r="J72" s="320"/>
      <c r="K72" s="260"/>
      <c r="L72" s="312"/>
      <c r="M72" s="320"/>
      <c r="N72" s="319"/>
      <c r="O72" s="312"/>
      <c r="P72" s="319"/>
      <c r="Q72" s="319"/>
      <c r="R72" s="312"/>
      <c r="S72" s="312"/>
      <c r="T72" s="310"/>
      <c r="U72" s="311"/>
      <c r="V72" s="312"/>
      <c r="W72" s="249" t="s">
        <v>699</v>
      </c>
      <c r="X72" s="311"/>
      <c r="Y72" s="311"/>
      <c r="Z72" s="311"/>
      <c r="AA72" s="311"/>
      <c r="AB72" s="322"/>
      <c r="AC72" s="322"/>
      <c r="AD72" s="308"/>
      <c r="AE72" s="308"/>
      <c r="AF72" s="308"/>
    </row>
    <row r="73" spans="1:32" ht="25.5">
      <c r="A73" s="314"/>
      <c r="B73" s="316"/>
      <c r="C73" s="300"/>
      <c r="D73" s="318"/>
      <c r="E73" s="302"/>
      <c r="F73" s="302"/>
      <c r="G73" s="302"/>
      <c r="H73" s="300"/>
      <c r="I73" s="302"/>
      <c r="J73" s="302"/>
      <c r="K73" s="261"/>
      <c r="L73" s="300"/>
      <c r="M73" s="302"/>
      <c r="N73" s="306"/>
      <c r="O73" s="300"/>
      <c r="P73" s="306"/>
      <c r="Q73" s="306"/>
      <c r="R73" s="300"/>
      <c r="S73" s="300"/>
      <c r="T73" s="298"/>
      <c r="U73" s="304"/>
      <c r="V73" s="300"/>
      <c r="W73" s="249" t="s">
        <v>700</v>
      </c>
      <c r="X73" s="304"/>
      <c r="Y73" s="304"/>
      <c r="Z73" s="304"/>
      <c r="AA73" s="304"/>
      <c r="AB73" s="323"/>
      <c r="AC73" s="323"/>
      <c r="AD73" s="309"/>
      <c r="AE73" s="309"/>
      <c r="AF73" s="309"/>
    </row>
    <row r="74" spans="1:32" ht="25.5">
      <c r="A74" s="313">
        <v>44</v>
      </c>
      <c r="B74" s="315" t="s">
        <v>396</v>
      </c>
      <c r="C74" s="299" t="s">
        <v>31</v>
      </c>
      <c r="D74" s="317" t="s">
        <v>3</v>
      </c>
      <c r="E74" s="327">
        <f>403262/10000</f>
        <v>40.3262</v>
      </c>
      <c r="F74" s="305">
        <f>G74+I74+L74</f>
        <v>1133</v>
      </c>
      <c r="G74" s="301">
        <f>796+150</f>
        <v>946</v>
      </c>
      <c r="H74" s="299"/>
      <c r="I74" s="301">
        <v>186</v>
      </c>
      <c r="J74" s="299"/>
      <c r="K74" s="251"/>
      <c r="L74" s="301">
        <v>1</v>
      </c>
      <c r="M74" s="305">
        <f>N74+O74+P74+Q74+R74+S74</f>
        <v>141609</v>
      </c>
      <c r="N74" s="305">
        <v>91386</v>
      </c>
      <c r="O74" s="299"/>
      <c r="P74" s="305">
        <v>42173</v>
      </c>
      <c r="Q74" s="299"/>
      <c r="R74" s="305">
        <v>8050</v>
      </c>
      <c r="S74" s="299"/>
      <c r="T74" s="299"/>
      <c r="U74" s="299"/>
      <c r="V74" s="299" t="s">
        <v>435</v>
      </c>
      <c r="W74" s="249" t="s">
        <v>361</v>
      </c>
      <c r="X74" s="134"/>
      <c r="Y74" s="178"/>
      <c r="Z74" s="134"/>
      <c r="AA74" s="134"/>
      <c r="AB74" s="181"/>
      <c r="AC74" s="181"/>
      <c r="AD74" s="181"/>
      <c r="AE74" s="181"/>
      <c r="AF74" s="134"/>
    </row>
    <row r="75" spans="1:32" ht="25.5">
      <c r="A75" s="324"/>
      <c r="B75" s="325"/>
      <c r="C75" s="312"/>
      <c r="D75" s="326"/>
      <c r="E75" s="328"/>
      <c r="F75" s="319"/>
      <c r="G75" s="320"/>
      <c r="H75" s="312"/>
      <c r="I75" s="320"/>
      <c r="J75" s="312"/>
      <c r="K75" s="252"/>
      <c r="L75" s="320"/>
      <c r="M75" s="320"/>
      <c r="N75" s="319"/>
      <c r="O75" s="312"/>
      <c r="P75" s="319"/>
      <c r="Q75" s="312"/>
      <c r="R75" s="319"/>
      <c r="S75" s="312"/>
      <c r="T75" s="312"/>
      <c r="U75" s="312"/>
      <c r="V75" s="312"/>
      <c r="W75" s="249" t="s">
        <v>692</v>
      </c>
      <c r="X75" s="134"/>
      <c r="Y75" s="247"/>
      <c r="Z75" s="134"/>
      <c r="AA75" s="134"/>
      <c r="AB75" s="248"/>
      <c r="AC75" s="248"/>
      <c r="AD75" s="248"/>
      <c r="AE75" s="248"/>
      <c r="AF75" s="134"/>
    </row>
    <row r="76" spans="1:32" ht="25.5">
      <c r="A76" s="324"/>
      <c r="B76" s="325"/>
      <c r="C76" s="312"/>
      <c r="D76" s="326"/>
      <c r="E76" s="328"/>
      <c r="F76" s="319"/>
      <c r="G76" s="320"/>
      <c r="H76" s="312"/>
      <c r="I76" s="320"/>
      <c r="J76" s="312"/>
      <c r="K76" s="252"/>
      <c r="L76" s="320"/>
      <c r="M76" s="320"/>
      <c r="N76" s="319"/>
      <c r="O76" s="312"/>
      <c r="P76" s="319"/>
      <c r="Q76" s="312"/>
      <c r="R76" s="319"/>
      <c r="S76" s="312"/>
      <c r="T76" s="312"/>
      <c r="U76" s="312"/>
      <c r="V76" s="312"/>
      <c r="W76" s="249" t="s">
        <v>693</v>
      </c>
      <c r="X76" s="134"/>
      <c r="Y76" s="247"/>
      <c r="Z76" s="134"/>
      <c r="AA76" s="134"/>
      <c r="AB76" s="248"/>
      <c r="AC76" s="248"/>
      <c r="AD76" s="248"/>
      <c r="AE76" s="248"/>
      <c r="AF76" s="134"/>
    </row>
    <row r="77" spans="1:32" ht="25.5">
      <c r="A77" s="324"/>
      <c r="B77" s="325"/>
      <c r="C77" s="312"/>
      <c r="D77" s="326"/>
      <c r="E77" s="328"/>
      <c r="F77" s="319"/>
      <c r="G77" s="320"/>
      <c r="H77" s="312"/>
      <c r="I77" s="320"/>
      <c r="J77" s="312"/>
      <c r="K77" s="252"/>
      <c r="L77" s="320"/>
      <c r="M77" s="320"/>
      <c r="N77" s="319"/>
      <c r="O77" s="312"/>
      <c r="P77" s="319"/>
      <c r="Q77" s="312"/>
      <c r="R77" s="319"/>
      <c r="S77" s="312"/>
      <c r="T77" s="312"/>
      <c r="U77" s="312"/>
      <c r="V77" s="312"/>
      <c r="W77" s="249" t="s">
        <v>694</v>
      </c>
      <c r="X77" s="134"/>
      <c r="Y77" s="247"/>
      <c r="Z77" s="134"/>
      <c r="AA77" s="134"/>
      <c r="AB77" s="248"/>
      <c r="AC77" s="248"/>
      <c r="AD77" s="248"/>
      <c r="AE77" s="248"/>
      <c r="AF77" s="134"/>
    </row>
    <row r="78" spans="1:32" ht="25.5">
      <c r="A78" s="324"/>
      <c r="B78" s="325"/>
      <c r="C78" s="312"/>
      <c r="D78" s="326"/>
      <c r="E78" s="328"/>
      <c r="F78" s="319"/>
      <c r="G78" s="320"/>
      <c r="H78" s="312"/>
      <c r="I78" s="320"/>
      <c r="J78" s="312"/>
      <c r="K78" s="252"/>
      <c r="L78" s="320"/>
      <c r="M78" s="320"/>
      <c r="N78" s="319"/>
      <c r="O78" s="312"/>
      <c r="P78" s="319"/>
      <c r="Q78" s="312"/>
      <c r="R78" s="319"/>
      <c r="S78" s="312"/>
      <c r="T78" s="312"/>
      <c r="U78" s="312"/>
      <c r="V78" s="312"/>
      <c r="W78" s="249" t="s">
        <v>695</v>
      </c>
      <c r="X78" s="134"/>
      <c r="Y78" s="247"/>
      <c r="Z78" s="134"/>
      <c r="AA78" s="134"/>
      <c r="AB78" s="248"/>
      <c r="AC78" s="248"/>
      <c r="AD78" s="248"/>
      <c r="AE78" s="248"/>
      <c r="AF78" s="134"/>
    </row>
    <row r="79" spans="1:32" ht="25.5">
      <c r="A79" s="314"/>
      <c r="B79" s="316"/>
      <c r="C79" s="300"/>
      <c r="D79" s="318"/>
      <c r="E79" s="329"/>
      <c r="F79" s="306"/>
      <c r="G79" s="302"/>
      <c r="H79" s="300"/>
      <c r="I79" s="302"/>
      <c r="J79" s="300"/>
      <c r="K79" s="253"/>
      <c r="L79" s="302"/>
      <c r="M79" s="302"/>
      <c r="N79" s="306"/>
      <c r="O79" s="300"/>
      <c r="P79" s="306"/>
      <c r="Q79" s="300"/>
      <c r="R79" s="306"/>
      <c r="S79" s="300"/>
      <c r="T79" s="300"/>
      <c r="U79" s="300"/>
      <c r="V79" s="300"/>
      <c r="W79" s="249" t="s">
        <v>696</v>
      </c>
      <c r="X79" s="134"/>
      <c r="Y79" s="247"/>
      <c r="Z79" s="134"/>
      <c r="AA79" s="134"/>
      <c r="AB79" s="248"/>
      <c r="AC79" s="248"/>
      <c r="AD79" s="248"/>
      <c r="AE79" s="248"/>
      <c r="AF79" s="134"/>
    </row>
    <row r="80" spans="1:32" ht="38.25">
      <c r="A80" s="140">
        <v>45</v>
      </c>
      <c r="B80" s="139" t="s">
        <v>397</v>
      </c>
      <c r="C80" s="178" t="s">
        <v>158</v>
      </c>
      <c r="D80" s="141" t="s">
        <v>3</v>
      </c>
      <c r="E80" s="171">
        <v>19.1863</v>
      </c>
      <c r="F80" s="171">
        <v>842</v>
      </c>
      <c r="G80" s="171"/>
      <c r="H80" s="171"/>
      <c r="I80" s="171"/>
      <c r="J80" s="171"/>
      <c r="K80" s="269"/>
      <c r="L80" s="171"/>
      <c r="M80" s="171"/>
      <c r="N80" s="171"/>
      <c r="O80" s="142"/>
      <c r="P80" s="181"/>
      <c r="Q80" s="171"/>
      <c r="R80" s="221"/>
      <c r="S80" s="171"/>
      <c r="T80" s="181"/>
      <c r="U80" s="181"/>
      <c r="V80" s="178" t="s">
        <v>436</v>
      </c>
      <c r="W80" s="178" t="s">
        <v>362</v>
      </c>
      <c r="X80" s="134"/>
      <c r="Y80" s="178"/>
      <c r="Z80" s="134"/>
      <c r="AA80" s="134"/>
      <c r="AB80" s="181"/>
      <c r="AC80" s="181"/>
      <c r="AD80" s="181"/>
      <c r="AE80" s="181"/>
      <c r="AF80" s="134"/>
    </row>
    <row r="81" spans="1:32" ht="25.5" customHeight="1">
      <c r="A81" s="313">
        <v>46</v>
      </c>
      <c r="B81" s="315" t="s">
        <v>398</v>
      </c>
      <c r="C81" s="299" t="s">
        <v>51</v>
      </c>
      <c r="D81" s="317" t="s">
        <v>3</v>
      </c>
      <c r="E81" s="301">
        <f>95.8-85.4</f>
        <v>10.399999999999991</v>
      </c>
      <c r="F81" s="301">
        <v>298</v>
      </c>
      <c r="G81" s="299"/>
      <c r="H81" s="299"/>
      <c r="I81" s="299"/>
      <c r="J81" s="299"/>
      <c r="K81" s="251"/>
      <c r="L81" s="299"/>
      <c r="M81" s="299"/>
      <c r="N81" s="299"/>
      <c r="O81" s="299"/>
      <c r="P81" s="299"/>
      <c r="Q81" s="299"/>
      <c r="R81" s="210"/>
      <c r="S81" s="299"/>
      <c r="T81" s="299"/>
      <c r="U81" s="299"/>
      <c r="V81" s="203" t="s">
        <v>619</v>
      </c>
      <c r="W81" s="330" t="s">
        <v>621</v>
      </c>
      <c r="X81" s="303"/>
      <c r="Y81" s="303"/>
      <c r="Z81" s="303"/>
      <c r="AA81" s="303"/>
      <c r="AB81" s="297"/>
      <c r="AC81" s="297">
        <v>168</v>
      </c>
      <c r="AD81" s="303"/>
      <c r="AE81" s="303"/>
      <c r="AF81" s="303"/>
    </row>
    <row r="82" spans="1:32" ht="25.5">
      <c r="A82" s="324"/>
      <c r="B82" s="325"/>
      <c r="C82" s="312"/>
      <c r="D82" s="326"/>
      <c r="E82" s="320"/>
      <c r="F82" s="320"/>
      <c r="G82" s="312"/>
      <c r="H82" s="312"/>
      <c r="I82" s="312"/>
      <c r="J82" s="312"/>
      <c r="K82" s="252"/>
      <c r="L82" s="312"/>
      <c r="M82" s="312"/>
      <c r="N82" s="312"/>
      <c r="O82" s="312"/>
      <c r="P82" s="312"/>
      <c r="Q82" s="312"/>
      <c r="R82" s="211"/>
      <c r="S82" s="312"/>
      <c r="T82" s="312"/>
      <c r="U82" s="312"/>
      <c r="V82" s="203" t="s">
        <v>620</v>
      </c>
      <c r="W82" s="331"/>
      <c r="X82" s="304"/>
      <c r="Y82" s="304"/>
      <c r="Z82" s="304"/>
      <c r="AA82" s="304"/>
      <c r="AB82" s="298"/>
      <c r="AC82" s="298"/>
      <c r="AD82" s="304"/>
      <c r="AE82" s="304"/>
      <c r="AF82" s="304"/>
    </row>
    <row r="83" spans="1:32" ht="38.25">
      <c r="A83" s="140">
        <v>47</v>
      </c>
      <c r="B83" s="139" t="s">
        <v>107</v>
      </c>
      <c r="C83" s="178" t="s">
        <v>56</v>
      </c>
      <c r="D83" s="178" t="s">
        <v>55</v>
      </c>
      <c r="E83" s="171">
        <v>11.9</v>
      </c>
      <c r="F83" s="171">
        <f>G83+H83+I83+J83+L83</f>
        <v>379</v>
      </c>
      <c r="G83" s="171">
        <v>366</v>
      </c>
      <c r="H83" s="171"/>
      <c r="I83" s="171">
        <v>12</v>
      </c>
      <c r="J83" s="171"/>
      <c r="K83" s="269"/>
      <c r="L83" s="171">
        <v>1</v>
      </c>
      <c r="M83" s="208">
        <f>N83+O83+P83+Q83+S83</f>
        <v>52954.399999999994</v>
      </c>
      <c r="N83" s="159">
        <v>36995.7</v>
      </c>
      <c r="O83" s="142"/>
      <c r="P83" s="159">
        <v>5394.6</v>
      </c>
      <c r="Q83" s="171"/>
      <c r="R83" s="221"/>
      <c r="S83" s="159">
        <v>10564.1</v>
      </c>
      <c r="T83" s="181"/>
      <c r="U83" s="181"/>
      <c r="V83" s="203" t="s">
        <v>622</v>
      </c>
      <c r="W83" s="203" t="s">
        <v>623</v>
      </c>
      <c r="X83" s="134"/>
      <c r="Y83" s="178"/>
      <c r="Z83" s="134"/>
      <c r="AA83" s="134"/>
      <c r="AB83" s="181"/>
      <c r="AC83" s="181"/>
      <c r="AD83" s="181"/>
      <c r="AE83" s="181"/>
      <c r="AF83" s="134"/>
    </row>
    <row r="84" spans="1:32" ht="25.5">
      <c r="A84" s="140">
        <v>48</v>
      </c>
      <c r="B84" s="139" t="s">
        <v>399</v>
      </c>
      <c r="C84" s="178" t="s">
        <v>117</v>
      </c>
      <c r="D84" s="178" t="s">
        <v>55</v>
      </c>
      <c r="E84" s="171">
        <v>43.88</v>
      </c>
      <c r="F84" s="147">
        <f>G84+H84+I84+J84+L84</f>
        <v>1530</v>
      </c>
      <c r="G84" s="171"/>
      <c r="H84" s="147">
        <v>1461</v>
      </c>
      <c r="I84" s="171"/>
      <c r="J84" s="171">
        <v>68</v>
      </c>
      <c r="K84" s="269"/>
      <c r="L84" s="171">
        <v>1</v>
      </c>
      <c r="M84" s="208">
        <f>N84+O84+P84+Q84+S84</f>
        <v>34593.9</v>
      </c>
      <c r="N84" s="159"/>
      <c r="O84" s="142"/>
      <c r="P84" s="181"/>
      <c r="Q84" s="171"/>
      <c r="R84" s="221"/>
      <c r="S84" s="159">
        <v>34593.9</v>
      </c>
      <c r="T84" s="181"/>
      <c r="U84" s="181"/>
      <c r="V84" s="203" t="s">
        <v>448</v>
      </c>
      <c r="W84" s="203" t="s">
        <v>625</v>
      </c>
      <c r="X84" s="203" t="s">
        <v>624</v>
      </c>
      <c r="Y84" s="178"/>
      <c r="Z84" s="134"/>
      <c r="AA84" s="134"/>
      <c r="AB84" s="181"/>
      <c r="AC84" s="181"/>
      <c r="AD84" s="181"/>
      <c r="AE84" s="181"/>
      <c r="AF84" s="134"/>
    </row>
    <row r="85" spans="1:32" ht="63.75">
      <c r="A85" s="195">
        <v>49</v>
      </c>
      <c r="B85" s="139" t="s">
        <v>130</v>
      </c>
      <c r="C85" s="178" t="s">
        <v>129</v>
      </c>
      <c r="D85" s="178" t="s">
        <v>55</v>
      </c>
      <c r="E85" s="171">
        <v>99.86</v>
      </c>
      <c r="F85" s="171"/>
      <c r="G85" s="171"/>
      <c r="H85" s="171"/>
      <c r="I85" s="171"/>
      <c r="J85" s="171"/>
      <c r="K85" s="269"/>
      <c r="L85" s="171"/>
      <c r="M85" s="171"/>
      <c r="N85" s="171"/>
      <c r="O85" s="142"/>
      <c r="P85" s="181"/>
      <c r="Q85" s="171"/>
      <c r="R85" s="221"/>
      <c r="S85" s="171"/>
      <c r="T85" s="181"/>
      <c r="U85" s="181"/>
      <c r="V85" s="244" t="s">
        <v>677</v>
      </c>
      <c r="W85" s="172"/>
      <c r="X85" s="134"/>
      <c r="Y85" s="178"/>
      <c r="Z85" s="134"/>
      <c r="AA85" s="134"/>
      <c r="AB85" s="181"/>
      <c r="AC85" s="181"/>
      <c r="AD85" s="181"/>
      <c r="AE85" s="181"/>
      <c r="AF85" s="134"/>
    </row>
    <row r="86" spans="1:32" ht="38.25">
      <c r="A86" s="336">
        <v>50</v>
      </c>
      <c r="B86" s="315" t="s">
        <v>400</v>
      </c>
      <c r="C86" s="299" t="s">
        <v>17</v>
      </c>
      <c r="D86" s="317" t="s">
        <v>3</v>
      </c>
      <c r="E86" s="299">
        <v>12.3136</v>
      </c>
      <c r="F86" s="299"/>
      <c r="G86" s="299"/>
      <c r="H86" s="299"/>
      <c r="I86" s="299"/>
      <c r="J86" s="299"/>
      <c r="K86" s="299"/>
      <c r="L86" s="299"/>
      <c r="M86" s="299"/>
      <c r="N86" s="299"/>
      <c r="O86" s="338">
        <v>36422.4</v>
      </c>
      <c r="P86" s="299"/>
      <c r="Q86" s="338">
        <v>724</v>
      </c>
      <c r="R86" s="341"/>
      <c r="S86" s="338">
        <v>5258.6</v>
      </c>
      <c r="T86" s="299"/>
      <c r="U86" s="299"/>
      <c r="V86" s="270" t="s">
        <v>712</v>
      </c>
      <c r="W86" s="264" t="s">
        <v>711</v>
      </c>
      <c r="X86" s="330" t="s">
        <v>715</v>
      </c>
      <c r="Y86" s="270" t="s">
        <v>716</v>
      </c>
      <c r="Z86" s="272" t="s">
        <v>708</v>
      </c>
      <c r="AA86" s="134"/>
      <c r="AB86" s="390">
        <v>512</v>
      </c>
      <c r="AC86" s="181"/>
      <c r="AD86" s="267" t="s">
        <v>576</v>
      </c>
      <c r="AE86" s="181"/>
      <c r="AF86" s="134"/>
    </row>
    <row r="87" spans="1:32" ht="25.5">
      <c r="A87" s="382"/>
      <c r="B87" s="325"/>
      <c r="C87" s="312"/>
      <c r="D87" s="326"/>
      <c r="E87" s="312"/>
      <c r="F87" s="312"/>
      <c r="G87" s="312"/>
      <c r="H87" s="312"/>
      <c r="I87" s="312"/>
      <c r="J87" s="312"/>
      <c r="K87" s="312"/>
      <c r="L87" s="312"/>
      <c r="M87" s="312"/>
      <c r="N87" s="312"/>
      <c r="O87" s="393"/>
      <c r="P87" s="312"/>
      <c r="Q87" s="393"/>
      <c r="R87" s="385"/>
      <c r="S87" s="393"/>
      <c r="T87" s="312"/>
      <c r="U87" s="312"/>
      <c r="V87" s="270" t="s">
        <v>713</v>
      </c>
      <c r="W87" s="330" t="s">
        <v>714</v>
      </c>
      <c r="X87" s="353"/>
      <c r="Y87" s="330" t="s">
        <v>717</v>
      </c>
      <c r="Z87" s="330" t="s">
        <v>709</v>
      </c>
      <c r="AA87" s="134"/>
      <c r="AB87" s="391"/>
      <c r="AC87" s="268"/>
      <c r="AD87" s="267"/>
      <c r="AE87" s="268"/>
      <c r="AF87" s="134"/>
    </row>
    <row r="88" spans="1:32" ht="25.5">
      <c r="A88" s="337"/>
      <c r="B88" s="316"/>
      <c r="C88" s="300"/>
      <c r="D88" s="318"/>
      <c r="E88" s="300"/>
      <c r="F88" s="300"/>
      <c r="G88" s="300"/>
      <c r="H88" s="300"/>
      <c r="I88" s="300"/>
      <c r="J88" s="300"/>
      <c r="K88" s="300"/>
      <c r="L88" s="300"/>
      <c r="M88" s="300"/>
      <c r="N88" s="300"/>
      <c r="O88" s="339"/>
      <c r="P88" s="300"/>
      <c r="Q88" s="339"/>
      <c r="R88" s="342"/>
      <c r="S88" s="339"/>
      <c r="T88" s="300"/>
      <c r="U88" s="300"/>
      <c r="V88" s="270" t="s">
        <v>710</v>
      </c>
      <c r="W88" s="331"/>
      <c r="X88" s="331"/>
      <c r="Y88" s="331"/>
      <c r="Z88" s="331"/>
      <c r="AA88" s="134"/>
      <c r="AB88" s="392"/>
      <c r="AC88" s="268"/>
      <c r="AD88" s="267" t="s">
        <v>576</v>
      </c>
      <c r="AE88" s="268"/>
      <c r="AF88" s="134"/>
    </row>
    <row r="89" spans="1:32" ht="38.25">
      <c r="A89" s="195">
        <v>51</v>
      </c>
      <c r="B89" s="139" t="s">
        <v>401</v>
      </c>
      <c r="C89" s="178" t="s">
        <v>19</v>
      </c>
      <c r="D89" s="141" t="s">
        <v>3</v>
      </c>
      <c r="E89" s="171">
        <v>7.0076</v>
      </c>
      <c r="F89" s="171">
        <f>G89+H89+I89+J89+K89+L89</f>
        <v>388</v>
      </c>
      <c r="G89" s="171"/>
      <c r="H89" s="171">
        <v>387</v>
      </c>
      <c r="I89" s="171"/>
      <c r="J89" s="171"/>
      <c r="K89" s="269">
        <v>1</v>
      </c>
      <c r="L89" s="171"/>
      <c r="M89" s="271">
        <f>N89+O89+P89+Q89+R89+S89</f>
        <v>30820.3</v>
      </c>
      <c r="N89" s="171"/>
      <c r="O89" s="159">
        <v>27129.2</v>
      </c>
      <c r="P89" s="181"/>
      <c r="Q89" s="171"/>
      <c r="R89" s="159">
        <v>3691.1</v>
      </c>
      <c r="S89" s="171"/>
      <c r="T89" s="181">
        <v>387</v>
      </c>
      <c r="U89" s="181"/>
      <c r="V89" s="270" t="s">
        <v>542</v>
      </c>
      <c r="W89" s="270" t="s">
        <v>705</v>
      </c>
      <c r="X89" s="270" t="s">
        <v>541</v>
      </c>
      <c r="Y89" s="270" t="s">
        <v>707</v>
      </c>
      <c r="Z89" s="134"/>
      <c r="AA89" s="134"/>
      <c r="AB89" s="181"/>
      <c r="AC89" s="181"/>
      <c r="AD89" s="181"/>
      <c r="AE89" s="181"/>
      <c r="AF89" s="134"/>
    </row>
    <row r="90" spans="1:32" ht="25.5">
      <c r="A90" s="336">
        <v>52</v>
      </c>
      <c r="B90" s="315" t="s">
        <v>104</v>
      </c>
      <c r="C90" s="299" t="s">
        <v>103</v>
      </c>
      <c r="D90" s="299" t="s">
        <v>3</v>
      </c>
      <c r="E90" s="301">
        <v>10.7</v>
      </c>
      <c r="F90" s="299"/>
      <c r="G90" s="301">
        <v>774</v>
      </c>
      <c r="H90" s="299"/>
      <c r="I90" s="299"/>
      <c r="J90" s="299"/>
      <c r="K90" s="251"/>
      <c r="L90" s="301">
        <v>350</v>
      </c>
      <c r="M90" s="299"/>
      <c r="N90" s="299"/>
      <c r="O90" s="334">
        <v>43893.9</v>
      </c>
      <c r="P90" s="334"/>
      <c r="Q90" s="334"/>
      <c r="R90" s="334">
        <v>10596.4</v>
      </c>
      <c r="S90" s="334"/>
      <c r="T90" s="334"/>
      <c r="U90" s="334"/>
      <c r="V90" s="270" t="s">
        <v>613</v>
      </c>
      <c r="W90" s="330" t="s">
        <v>615</v>
      </c>
      <c r="X90" s="134"/>
      <c r="Y90" s="178"/>
      <c r="Z90" s="303"/>
      <c r="AA90" s="303"/>
      <c r="AB90" s="303"/>
      <c r="AC90" s="303"/>
      <c r="AD90" s="303"/>
      <c r="AE90" s="303"/>
      <c r="AF90" s="303"/>
    </row>
    <row r="91" spans="1:32" ht="25.5">
      <c r="A91" s="337"/>
      <c r="B91" s="316"/>
      <c r="C91" s="300"/>
      <c r="D91" s="300"/>
      <c r="E91" s="302"/>
      <c r="F91" s="300"/>
      <c r="G91" s="302"/>
      <c r="H91" s="300"/>
      <c r="I91" s="300"/>
      <c r="J91" s="300"/>
      <c r="K91" s="253"/>
      <c r="L91" s="302"/>
      <c r="M91" s="300"/>
      <c r="N91" s="300"/>
      <c r="O91" s="335"/>
      <c r="P91" s="335"/>
      <c r="Q91" s="335"/>
      <c r="R91" s="335"/>
      <c r="S91" s="335"/>
      <c r="T91" s="335"/>
      <c r="U91" s="335"/>
      <c r="V91" s="270" t="s">
        <v>614</v>
      </c>
      <c r="W91" s="331"/>
      <c r="X91" s="134"/>
      <c r="Y91" s="196"/>
      <c r="Z91" s="304"/>
      <c r="AA91" s="304"/>
      <c r="AB91" s="304"/>
      <c r="AC91" s="304"/>
      <c r="AD91" s="304"/>
      <c r="AE91" s="304"/>
      <c r="AF91" s="304"/>
    </row>
    <row r="92" spans="1:32" ht="25.5">
      <c r="A92" s="195">
        <v>53</v>
      </c>
      <c r="B92" s="139" t="s">
        <v>93</v>
      </c>
      <c r="C92" s="178" t="s">
        <v>136</v>
      </c>
      <c r="D92" s="178" t="s">
        <v>55</v>
      </c>
      <c r="E92" s="171">
        <v>51.32</v>
      </c>
      <c r="F92" s="171"/>
      <c r="G92" s="171"/>
      <c r="H92" s="171"/>
      <c r="I92" s="171"/>
      <c r="J92" s="171"/>
      <c r="K92" s="269"/>
      <c r="L92" s="171"/>
      <c r="M92" s="171"/>
      <c r="N92" s="171"/>
      <c r="O92" s="142"/>
      <c r="P92" s="181"/>
      <c r="Q92" s="171"/>
      <c r="R92" s="221"/>
      <c r="S92" s="171"/>
      <c r="T92" s="181"/>
      <c r="U92" s="181"/>
      <c r="V92" s="244" t="s">
        <v>676</v>
      </c>
      <c r="W92" s="172"/>
      <c r="X92" s="134"/>
      <c r="Y92" s="178"/>
      <c r="Z92" s="134"/>
      <c r="AA92" s="134"/>
      <c r="AB92" s="181"/>
      <c r="AC92" s="181"/>
      <c r="AD92" s="181"/>
      <c r="AE92" s="181"/>
      <c r="AF92" s="134"/>
    </row>
    <row r="93" spans="1:32" ht="25.5">
      <c r="A93" s="336">
        <v>54</v>
      </c>
      <c r="B93" s="315" t="s">
        <v>139</v>
      </c>
      <c r="C93" s="299" t="s">
        <v>138</v>
      </c>
      <c r="D93" s="299" t="s">
        <v>55</v>
      </c>
      <c r="E93" s="387">
        <v>1.73</v>
      </c>
      <c r="F93" s="305">
        <f>G93+H93+I93+J93+L93</f>
        <v>87</v>
      </c>
      <c r="G93" s="299"/>
      <c r="H93" s="305">
        <v>86</v>
      </c>
      <c r="I93" s="299"/>
      <c r="J93" s="299"/>
      <c r="K93" s="251"/>
      <c r="L93" s="301">
        <v>1</v>
      </c>
      <c r="M93" s="305">
        <f>N93+O93+P93+Q93+R93+S93</f>
        <v>8605.7</v>
      </c>
      <c r="N93" s="299"/>
      <c r="O93" s="305">
        <v>6555.7</v>
      </c>
      <c r="P93" s="299"/>
      <c r="Q93" s="299"/>
      <c r="R93" s="299"/>
      <c r="S93" s="305">
        <v>2050</v>
      </c>
      <c r="T93" s="299"/>
      <c r="U93" s="299"/>
      <c r="V93" s="330" t="s">
        <v>503</v>
      </c>
      <c r="W93" s="330" t="s">
        <v>498</v>
      </c>
      <c r="X93" s="330" t="s">
        <v>497</v>
      </c>
      <c r="Y93" s="241" t="s">
        <v>502</v>
      </c>
      <c r="Z93" s="134"/>
      <c r="AA93" s="134"/>
      <c r="AB93" s="181"/>
      <c r="AC93" s="181"/>
      <c r="AD93" s="181"/>
      <c r="AE93" s="181"/>
      <c r="AF93" s="134"/>
    </row>
    <row r="94" spans="1:32" ht="25.5">
      <c r="A94" s="337"/>
      <c r="B94" s="316"/>
      <c r="C94" s="300"/>
      <c r="D94" s="300"/>
      <c r="E94" s="388"/>
      <c r="F94" s="302"/>
      <c r="G94" s="300"/>
      <c r="H94" s="306"/>
      <c r="I94" s="300"/>
      <c r="J94" s="300"/>
      <c r="K94" s="253"/>
      <c r="L94" s="302"/>
      <c r="M94" s="302"/>
      <c r="N94" s="300"/>
      <c r="O94" s="306"/>
      <c r="P94" s="300"/>
      <c r="Q94" s="300"/>
      <c r="R94" s="300"/>
      <c r="S94" s="306"/>
      <c r="T94" s="300"/>
      <c r="U94" s="300"/>
      <c r="V94" s="331"/>
      <c r="W94" s="331"/>
      <c r="X94" s="331"/>
      <c r="Y94" s="241" t="s">
        <v>501</v>
      </c>
      <c r="Z94" s="134"/>
      <c r="AA94" s="134"/>
      <c r="AB94" s="242"/>
      <c r="AC94" s="242"/>
      <c r="AD94" s="242"/>
      <c r="AE94" s="242"/>
      <c r="AF94" s="134"/>
    </row>
    <row r="95" spans="1:32" ht="102">
      <c r="A95" s="140">
        <v>55</v>
      </c>
      <c r="B95" s="139" t="s">
        <v>145</v>
      </c>
      <c r="C95" s="178" t="s">
        <v>134</v>
      </c>
      <c r="D95" s="234" t="s">
        <v>55</v>
      </c>
      <c r="E95" s="171">
        <v>54.1</v>
      </c>
      <c r="F95" s="171"/>
      <c r="G95" s="171"/>
      <c r="H95" s="171"/>
      <c r="I95" s="171"/>
      <c r="J95" s="171"/>
      <c r="K95" s="269"/>
      <c r="L95" s="171"/>
      <c r="M95" s="171"/>
      <c r="N95" s="171"/>
      <c r="O95" s="142"/>
      <c r="P95" s="181"/>
      <c r="Q95" s="171"/>
      <c r="R95" s="221"/>
      <c r="S95" s="171"/>
      <c r="T95" s="181"/>
      <c r="U95" s="181"/>
      <c r="V95" s="235" t="s">
        <v>659</v>
      </c>
      <c r="W95" s="172"/>
      <c r="X95" s="134"/>
      <c r="Y95" s="134"/>
      <c r="Z95" s="134"/>
      <c r="AA95" s="134"/>
      <c r="AB95" s="181"/>
      <c r="AC95" s="181">
        <f>+F95-AB95</f>
        <v>0</v>
      </c>
      <c r="AD95" s="181"/>
      <c r="AE95" s="181"/>
      <c r="AF95" s="134"/>
    </row>
    <row r="96" spans="1:32" ht="38.25">
      <c r="A96" s="140">
        <v>56</v>
      </c>
      <c r="B96" s="139" t="s">
        <v>402</v>
      </c>
      <c r="C96" s="178" t="s">
        <v>35</v>
      </c>
      <c r="D96" s="178" t="s">
        <v>4</v>
      </c>
      <c r="E96" s="171">
        <v>143.52</v>
      </c>
      <c r="F96" s="171"/>
      <c r="G96" s="171"/>
      <c r="H96" s="171"/>
      <c r="I96" s="171"/>
      <c r="J96" s="171"/>
      <c r="K96" s="269"/>
      <c r="L96" s="171"/>
      <c r="M96" s="171"/>
      <c r="N96" s="171"/>
      <c r="O96" s="142"/>
      <c r="P96" s="181"/>
      <c r="Q96" s="171"/>
      <c r="R96" s="221"/>
      <c r="S96" s="171"/>
      <c r="T96" s="181"/>
      <c r="U96" s="181"/>
      <c r="V96" s="240" t="s">
        <v>670</v>
      </c>
      <c r="W96" s="241" t="s">
        <v>674</v>
      </c>
      <c r="X96" s="134"/>
      <c r="Y96" s="241" t="s">
        <v>675</v>
      </c>
      <c r="Z96" s="134"/>
      <c r="AA96" s="134"/>
      <c r="AB96" s="181"/>
      <c r="AC96" s="181">
        <f aca="true" t="shared" si="1" ref="AC96:AC104">+F96-AB96</f>
        <v>0</v>
      </c>
      <c r="AD96" s="181"/>
      <c r="AE96" s="181"/>
      <c r="AF96" s="134"/>
    </row>
    <row r="97" spans="1:32" ht="38.25">
      <c r="A97" s="140">
        <v>57</v>
      </c>
      <c r="B97" s="139" t="s">
        <v>403</v>
      </c>
      <c r="C97" s="178" t="s">
        <v>35</v>
      </c>
      <c r="D97" s="178" t="s">
        <v>4</v>
      </c>
      <c r="E97" s="171">
        <v>10.74</v>
      </c>
      <c r="F97" s="171"/>
      <c r="G97" s="171"/>
      <c r="H97" s="171"/>
      <c r="I97" s="171"/>
      <c r="J97" s="171"/>
      <c r="K97" s="269"/>
      <c r="L97" s="171"/>
      <c r="M97" s="171"/>
      <c r="N97" s="171"/>
      <c r="O97" s="147">
        <v>68004</v>
      </c>
      <c r="P97" s="147">
        <v>14540</v>
      </c>
      <c r="Q97" s="147">
        <v>8330</v>
      </c>
      <c r="R97" s="221"/>
      <c r="S97" s="171"/>
      <c r="T97" s="181"/>
      <c r="U97" s="181"/>
      <c r="V97" s="240" t="s">
        <v>670</v>
      </c>
      <c r="W97" s="240" t="s">
        <v>671</v>
      </c>
      <c r="X97" s="134"/>
      <c r="Y97" s="241" t="s">
        <v>675</v>
      </c>
      <c r="Z97" s="134"/>
      <c r="AA97" s="134"/>
      <c r="AB97" s="181"/>
      <c r="AC97" s="181">
        <f t="shared" si="1"/>
        <v>0</v>
      </c>
      <c r="AD97" s="181"/>
      <c r="AE97" s="181"/>
      <c r="AF97" s="134"/>
    </row>
    <row r="98" spans="1:32" ht="25.5">
      <c r="A98" s="313">
        <v>58</v>
      </c>
      <c r="B98" s="315" t="s">
        <v>404</v>
      </c>
      <c r="C98" s="299" t="s">
        <v>45</v>
      </c>
      <c r="D98" s="299" t="s">
        <v>4</v>
      </c>
      <c r="E98" s="301">
        <v>55.7916</v>
      </c>
      <c r="F98" s="299"/>
      <c r="G98" s="305">
        <v>2108</v>
      </c>
      <c r="H98" s="299"/>
      <c r="I98" s="301">
        <v>22</v>
      </c>
      <c r="J98" s="299"/>
      <c r="K98" s="251"/>
      <c r="L98" s="299"/>
      <c r="M98" s="299"/>
      <c r="N98" s="299"/>
      <c r="O98" s="299"/>
      <c r="P98" s="299"/>
      <c r="Q98" s="299"/>
      <c r="R98" s="299"/>
      <c r="S98" s="299"/>
      <c r="T98" s="301">
        <f>190+11</f>
        <v>201</v>
      </c>
      <c r="U98" s="299"/>
      <c r="V98" s="240" t="s">
        <v>437</v>
      </c>
      <c r="W98" s="240" t="s">
        <v>668</v>
      </c>
      <c r="X98" s="241" t="s">
        <v>672</v>
      </c>
      <c r="Y98" s="303"/>
      <c r="Z98" s="303"/>
      <c r="AA98" s="303"/>
      <c r="AB98" s="303"/>
      <c r="AC98" s="297">
        <f t="shared" si="1"/>
        <v>0</v>
      </c>
      <c r="AD98" s="297"/>
      <c r="AE98" s="297"/>
      <c r="AF98" s="297"/>
    </row>
    <row r="99" spans="1:32" ht="25.5">
      <c r="A99" s="324"/>
      <c r="B99" s="325"/>
      <c r="C99" s="312"/>
      <c r="D99" s="312"/>
      <c r="E99" s="320"/>
      <c r="F99" s="312"/>
      <c r="G99" s="306"/>
      <c r="H99" s="312"/>
      <c r="I99" s="320"/>
      <c r="J99" s="312"/>
      <c r="K99" s="252"/>
      <c r="L99" s="312"/>
      <c r="M99" s="312"/>
      <c r="N99" s="312"/>
      <c r="O99" s="312"/>
      <c r="P99" s="312"/>
      <c r="Q99" s="312"/>
      <c r="R99" s="312"/>
      <c r="S99" s="312"/>
      <c r="T99" s="320"/>
      <c r="U99" s="312"/>
      <c r="V99" s="239" t="s">
        <v>667</v>
      </c>
      <c r="W99" s="240" t="s">
        <v>669</v>
      </c>
      <c r="X99" s="241" t="s">
        <v>673</v>
      </c>
      <c r="Y99" s="304"/>
      <c r="Z99" s="304"/>
      <c r="AA99" s="304"/>
      <c r="AB99" s="304"/>
      <c r="AC99" s="298"/>
      <c r="AD99" s="298"/>
      <c r="AE99" s="298"/>
      <c r="AF99" s="298"/>
    </row>
    <row r="100" spans="1:32" ht="25.5">
      <c r="A100" s="140">
        <v>59</v>
      </c>
      <c r="B100" s="139" t="s">
        <v>405</v>
      </c>
      <c r="C100" s="178" t="s">
        <v>53</v>
      </c>
      <c r="D100" s="182" t="s">
        <v>4</v>
      </c>
      <c r="E100" s="171">
        <v>14.069</v>
      </c>
      <c r="F100" s="171">
        <v>89</v>
      </c>
      <c r="G100" s="171"/>
      <c r="H100" s="171"/>
      <c r="I100" s="171"/>
      <c r="J100" s="171"/>
      <c r="K100" s="269"/>
      <c r="L100" s="171"/>
      <c r="M100" s="171"/>
      <c r="N100" s="171"/>
      <c r="O100" s="142"/>
      <c r="P100" s="147">
        <v>84693</v>
      </c>
      <c r="Q100" s="171"/>
      <c r="R100" s="221"/>
      <c r="S100" s="171"/>
      <c r="T100" s="181">
        <v>0</v>
      </c>
      <c r="U100" s="181"/>
      <c r="V100" s="178" t="s">
        <v>438</v>
      </c>
      <c r="W100" s="238" t="s">
        <v>665</v>
      </c>
      <c r="X100" s="237"/>
      <c r="Y100" s="237" t="s">
        <v>666</v>
      </c>
      <c r="Z100" s="134"/>
      <c r="AA100" s="134"/>
      <c r="AB100" s="181">
        <v>0</v>
      </c>
      <c r="AC100" s="181">
        <f t="shared" si="1"/>
        <v>89</v>
      </c>
      <c r="AD100" s="181"/>
      <c r="AE100" s="181"/>
      <c r="AF100" s="134"/>
    </row>
    <row r="101" spans="1:32" ht="25.5">
      <c r="A101" s="313">
        <v>60</v>
      </c>
      <c r="B101" s="315" t="s">
        <v>406</v>
      </c>
      <c r="C101" s="299" t="s">
        <v>123</v>
      </c>
      <c r="D101" s="299" t="s">
        <v>4</v>
      </c>
      <c r="E101" s="301">
        <v>19.925</v>
      </c>
      <c r="F101" s="301">
        <f>G101+H101+I101+J101+L101</f>
        <v>505</v>
      </c>
      <c r="G101" s="332">
        <f>382+60</f>
        <v>442</v>
      </c>
      <c r="H101" s="332"/>
      <c r="I101" s="332">
        <v>62</v>
      </c>
      <c r="J101" s="332"/>
      <c r="K101" s="262"/>
      <c r="L101" s="332">
        <v>1</v>
      </c>
      <c r="M101" s="305">
        <f>N101+O101+P101+Q101+R101+S101</f>
        <v>87590</v>
      </c>
      <c r="N101" s="305">
        <f>45718+4593</f>
        <v>50311</v>
      </c>
      <c r="O101" s="299"/>
      <c r="P101" s="305">
        <v>19639</v>
      </c>
      <c r="Q101" s="299"/>
      <c r="R101" s="299"/>
      <c r="S101" s="305">
        <v>17640</v>
      </c>
      <c r="T101" s="299"/>
      <c r="U101" s="299"/>
      <c r="V101" s="238" t="s">
        <v>662</v>
      </c>
      <c r="W101" s="330" t="s">
        <v>664</v>
      </c>
      <c r="X101" s="303"/>
      <c r="Y101" s="303"/>
      <c r="Z101" s="303"/>
      <c r="AA101" s="303"/>
      <c r="AB101" s="303"/>
      <c r="AC101" s="297">
        <f>+F101-AB101</f>
        <v>505</v>
      </c>
      <c r="AD101" s="303"/>
      <c r="AE101" s="303"/>
      <c r="AF101" s="303"/>
    </row>
    <row r="102" spans="1:32" ht="25.5">
      <c r="A102" s="314"/>
      <c r="B102" s="316"/>
      <c r="C102" s="300"/>
      <c r="D102" s="300"/>
      <c r="E102" s="302"/>
      <c r="F102" s="302"/>
      <c r="G102" s="333"/>
      <c r="H102" s="333"/>
      <c r="I102" s="333"/>
      <c r="J102" s="333"/>
      <c r="K102" s="263"/>
      <c r="L102" s="333"/>
      <c r="M102" s="302"/>
      <c r="N102" s="306"/>
      <c r="O102" s="300"/>
      <c r="P102" s="306"/>
      <c r="Q102" s="300"/>
      <c r="R102" s="300"/>
      <c r="S102" s="306"/>
      <c r="T102" s="300"/>
      <c r="U102" s="300"/>
      <c r="V102" s="238" t="s">
        <v>663</v>
      </c>
      <c r="W102" s="331"/>
      <c r="X102" s="304"/>
      <c r="Y102" s="304"/>
      <c r="Z102" s="304"/>
      <c r="AA102" s="304"/>
      <c r="AB102" s="304"/>
      <c r="AC102" s="298"/>
      <c r="AD102" s="304"/>
      <c r="AE102" s="304"/>
      <c r="AF102" s="304"/>
    </row>
    <row r="103" spans="1:32" ht="38.25">
      <c r="A103" s="140">
        <v>61</v>
      </c>
      <c r="B103" s="139" t="s">
        <v>407</v>
      </c>
      <c r="C103" s="178" t="s">
        <v>133</v>
      </c>
      <c r="D103" s="178" t="s">
        <v>4</v>
      </c>
      <c r="E103" s="171">
        <v>0</v>
      </c>
      <c r="F103" s="171"/>
      <c r="G103" s="171"/>
      <c r="H103" s="171"/>
      <c r="I103" s="171"/>
      <c r="J103" s="171"/>
      <c r="K103" s="269"/>
      <c r="L103" s="171"/>
      <c r="M103" s="147">
        <f>N103+O103+P103+Q103+R103+S103</f>
        <v>121544.6</v>
      </c>
      <c r="N103" s="147">
        <v>61506.8</v>
      </c>
      <c r="O103" s="142"/>
      <c r="P103" s="147">
        <v>18921.9</v>
      </c>
      <c r="Q103" s="147">
        <v>13305.3</v>
      </c>
      <c r="R103" s="147">
        <v>3425</v>
      </c>
      <c r="S103" s="147">
        <v>24385.6</v>
      </c>
      <c r="T103" s="181"/>
      <c r="U103" s="181"/>
      <c r="V103" s="235" t="s">
        <v>660</v>
      </c>
      <c r="W103" s="235" t="s">
        <v>661</v>
      </c>
      <c r="X103" s="134"/>
      <c r="Y103" s="134"/>
      <c r="Z103" s="134"/>
      <c r="AA103" s="134"/>
      <c r="AB103" s="181"/>
      <c r="AC103" s="181">
        <f t="shared" si="1"/>
        <v>0</v>
      </c>
      <c r="AD103" s="181"/>
      <c r="AE103" s="181"/>
      <c r="AF103" s="134"/>
    </row>
    <row r="104" spans="1:32" ht="25.5">
      <c r="A104" s="336">
        <v>62</v>
      </c>
      <c r="B104" s="315" t="s">
        <v>408</v>
      </c>
      <c r="C104" s="299" t="s">
        <v>95</v>
      </c>
      <c r="D104" s="299" t="s">
        <v>5</v>
      </c>
      <c r="E104" s="301">
        <v>2.86</v>
      </c>
      <c r="F104" s="301">
        <f>G104+H104+I104+J104+L104</f>
        <v>194</v>
      </c>
      <c r="G104" s="301"/>
      <c r="H104" s="301">
        <v>142</v>
      </c>
      <c r="I104" s="301"/>
      <c r="J104" s="301"/>
      <c r="K104" s="259"/>
      <c r="L104" s="301">
        <v>52</v>
      </c>
      <c r="M104" s="305">
        <f>N104+O104+P104+Q104+S104</f>
        <v>13388</v>
      </c>
      <c r="N104" s="301"/>
      <c r="O104" s="305">
        <v>10779</v>
      </c>
      <c r="P104" s="301"/>
      <c r="Q104" s="301"/>
      <c r="R104" s="215"/>
      <c r="S104" s="305">
        <v>2609</v>
      </c>
      <c r="T104" s="301"/>
      <c r="U104" s="301"/>
      <c r="V104" s="193" t="s">
        <v>606</v>
      </c>
      <c r="W104" s="193" t="s">
        <v>608</v>
      </c>
      <c r="X104" s="330" t="s">
        <v>612</v>
      </c>
      <c r="Y104" s="193" t="s">
        <v>610</v>
      </c>
      <c r="Z104" s="303"/>
      <c r="AA104" s="303"/>
      <c r="AB104" s="303"/>
      <c r="AC104" s="297">
        <f t="shared" si="1"/>
        <v>194</v>
      </c>
      <c r="AD104" s="303"/>
      <c r="AE104" s="303"/>
      <c r="AF104" s="303"/>
    </row>
    <row r="105" spans="1:32" ht="25.5">
      <c r="A105" s="337"/>
      <c r="B105" s="316"/>
      <c r="C105" s="300"/>
      <c r="D105" s="300"/>
      <c r="E105" s="302"/>
      <c r="F105" s="302"/>
      <c r="G105" s="302"/>
      <c r="H105" s="302"/>
      <c r="I105" s="302"/>
      <c r="J105" s="302"/>
      <c r="K105" s="261"/>
      <c r="L105" s="302"/>
      <c r="M105" s="302"/>
      <c r="N105" s="302"/>
      <c r="O105" s="306"/>
      <c r="P105" s="302"/>
      <c r="Q105" s="302"/>
      <c r="R105" s="218"/>
      <c r="S105" s="306"/>
      <c r="T105" s="302"/>
      <c r="U105" s="302"/>
      <c r="V105" s="193" t="s">
        <v>607</v>
      </c>
      <c r="W105" s="193" t="s">
        <v>609</v>
      </c>
      <c r="X105" s="331"/>
      <c r="Y105" s="193" t="s">
        <v>611</v>
      </c>
      <c r="Z105" s="304"/>
      <c r="AA105" s="304"/>
      <c r="AB105" s="304"/>
      <c r="AC105" s="298"/>
      <c r="AD105" s="304"/>
      <c r="AE105" s="304"/>
      <c r="AF105" s="304"/>
    </row>
    <row r="106" spans="1:32" ht="25.5">
      <c r="A106" s="195">
        <v>63</v>
      </c>
      <c r="B106" s="139" t="s">
        <v>409</v>
      </c>
      <c r="C106" s="178" t="s">
        <v>97</v>
      </c>
      <c r="D106" s="178" t="s">
        <v>5</v>
      </c>
      <c r="E106" s="171">
        <v>3.4838</v>
      </c>
      <c r="F106" s="135">
        <f>G106+H106+I106+J106+L106</f>
        <v>156</v>
      </c>
      <c r="G106" s="171"/>
      <c r="H106" s="171">
        <v>156</v>
      </c>
      <c r="I106" s="171"/>
      <c r="J106" s="171"/>
      <c r="K106" s="269"/>
      <c r="L106" s="171"/>
      <c r="M106" s="171"/>
      <c r="N106" s="171"/>
      <c r="O106" s="189">
        <v>15400</v>
      </c>
      <c r="P106" s="181"/>
      <c r="Q106" s="171"/>
      <c r="R106" s="221"/>
      <c r="S106" s="171"/>
      <c r="T106" s="181">
        <v>8</v>
      </c>
      <c r="U106" s="181"/>
      <c r="V106" s="193" t="s">
        <v>602</v>
      </c>
      <c r="W106" s="193" t="s">
        <v>603</v>
      </c>
      <c r="X106" s="193" t="s">
        <v>605</v>
      </c>
      <c r="Y106" s="193" t="s">
        <v>604</v>
      </c>
      <c r="Z106" s="134"/>
      <c r="AA106" s="134"/>
      <c r="AB106" s="181"/>
      <c r="AC106" s="181">
        <f>+F106-AB106</f>
        <v>156</v>
      </c>
      <c r="AD106" s="181"/>
      <c r="AE106" s="181"/>
      <c r="AF106" s="134"/>
    </row>
    <row r="107" spans="1:32" ht="25.5">
      <c r="A107" s="140">
        <v>64</v>
      </c>
      <c r="B107" s="139" t="s">
        <v>141</v>
      </c>
      <c r="C107" s="178" t="s">
        <v>140</v>
      </c>
      <c r="D107" s="178" t="s">
        <v>37</v>
      </c>
      <c r="E107" s="171">
        <v>22.03</v>
      </c>
      <c r="F107" s="135"/>
      <c r="G107" s="171"/>
      <c r="H107" s="171"/>
      <c r="I107" s="171"/>
      <c r="J107" s="171"/>
      <c r="K107" s="269"/>
      <c r="L107" s="171"/>
      <c r="M107" s="171"/>
      <c r="N107" s="171"/>
      <c r="O107" s="189"/>
      <c r="P107" s="181"/>
      <c r="Q107" s="171"/>
      <c r="R107" s="221"/>
      <c r="S107" s="171"/>
      <c r="T107" s="181"/>
      <c r="U107" s="181"/>
      <c r="V107" s="183" t="s">
        <v>594</v>
      </c>
      <c r="W107" s="172"/>
      <c r="X107" s="134"/>
      <c r="Y107" s="134"/>
      <c r="Z107" s="134"/>
      <c r="AA107" s="134"/>
      <c r="AB107" s="181"/>
      <c r="AC107" s="181">
        <f>+F107-AB107</f>
        <v>0</v>
      </c>
      <c r="AD107" s="181"/>
      <c r="AE107" s="181"/>
      <c r="AF107" s="134"/>
    </row>
    <row r="108" spans="1:32" ht="25.5">
      <c r="A108" s="336">
        <v>65</v>
      </c>
      <c r="B108" s="315" t="s">
        <v>599</v>
      </c>
      <c r="C108" s="299" t="s">
        <v>121</v>
      </c>
      <c r="D108" s="299" t="s">
        <v>37</v>
      </c>
      <c r="E108" s="383">
        <v>9.78</v>
      </c>
      <c r="F108" s="301">
        <f>G108+H108+I108+J108+L108</f>
        <v>508</v>
      </c>
      <c r="G108" s="301">
        <v>26</v>
      </c>
      <c r="H108" s="301">
        <v>466</v>
      </c>
      <c r="I108" s="301"/>
      <c r="J108" s="301">
        <v>15</v>
      </c>
      <c r="K108" s="259"/>
      <c r="L108" s="301">
        <v>1</v>
      </c>
      <c r="M108" s="301"/>
      <c r="N108" s="301"/>
      <c r="O108" s="301"/>
      <c r="P108" s="301"/>
      <c r="Q108" s="301"/>
      <c r="R108" s="215"/>
      <c r="S108" s="305">
        <v>9392.4</v>
      </c>
      <c r="T108" s="301"/>
      <c r="U108" s="297"/>
      <c r="V108" s="193" t="s">
        <v>597</v>
      </c>
      <c r="W108" s="172"/>
      <c r="X108" s="330" t="s">
        <v>600</v>
      </c>
      <c r="Y108" s="134"/>
      <c r="Z108" s="134"/>
      <c r="AA108" s="134"/>
      <c r="AB108" s="181"/>
      <c r="AC108" s="181">
        <f>+F108-AB108</f>
        <v>508</v>
      </c>
      <c r="AD108" s="181"/>
      <c r="AE108" s="181"/>
      <c r="AF108" s="134"/>
    </row>
    <row r="109" spans="1:32" ht="25.5">
      <c r="A109" s="337"/>
      <c r="B109" s="316"/>
      <c r="C109" s="300"/>
      <c r="D109" s="300"/>
      <c r="E109" s="384"/>
      <c r="F109" s="302"/>
      <c r="G109" s="302"/>
      <c r="H109" s="302"/>
      <c r="I109" s="302"/>
      <c r="J109" s="302"/>
      <c r="K109" s="261"/>
      <c r="L109" s="302"/>
      <c r="M109" s="302"/>
      <c r="N109" s="302"/>
      <c r="O109" s="302"/>
      <c r="P109" s="302"/>
      <c r="Q109" s="302"/>
      <c r="R109" s="218"/>
      <c r="S109" s="306"/>
      <c r="T109" s="302"/>
      <c r="U109" s="298"/>
      <c r="V109" s="193" t="s">
        <v>598</v>
      </c>
      <c r="W109" s="191"/>
      <c r="X109" s="331"/>
      <c r="Y109" s="134"/>
      <c r="Z109" s="134"/>
      <c r="AA109" s="134"/>
      <c r="AB109" s="192"/>
      <c r="AC109" s="192"/>
      <c r="AD109" s="192"/>
      <c r="AE109" s="192"/>
      <c r="AF109" s="134"/>
    </row>
    <row r="110" spans="1:32" ht="25.5">
      <c r="A110" s="313">
        <v>66</v>
      </c>
      <c r="B110" s="315" t="s">
        <v>410</v>
      </c>
      <c r="C110" s="299" t="s">
        <v>36</v>
      </c>
      <c r="D110" s="299" t="s">
        <v>37</v>
      </c>
      <c r="E110" s="299">
        <v>25.88</v>
      </c>
      <c r="F110" s="305">
        <v>1000</v>
      </c>
      <c r="G110" s="301">
        <v>931</v>
      </c>
      <c r="H110" s="301">
        <v>69</v>
      </c>
      <c r="I110" s="299"/>
      <c r="J110" s="299"/>
      <c r="K110" s="251"/>
      <c r="L110" s="299"/>
      <c r="M110" s="299"/>
      <c r="N110" s="305">
        <v>23141</v>
      </c>
      <c r="O110" s="299"/>
      <c r="P110" s="299"/>
      <c r="Q110" s="299">
        <v>882</v>
      </c>
      <c r="R110" s="305">
        <v>12310</v>
      </c>
      <c r="S110" s="299"/>
      <c r="T110" s="299"/>
      <c r="U110" s="299"/>
      <c r="V110" s="299" t="s">
        <v>645</v>
      </c>
      <c r="W110" s="214" t="s">
        <v>646</v>
      </c>
      <c r="X110" s="134"/>
      <c r="Y110" s="210" t="s">
        <v>650</v>
      </c>
      <c r="Z110" s="303"/>
      <c r="AA110" s="303"/>
      <c r="AB110" s="303"/>
      <c r="AC110" s="303"/>
      <c r="AD110" s="303"/>
      <c r="AE110" s="303"/>
      <c r="AF110" s="303"/>
    </row>
    <row r="111" spans="1:32" ht="25.5">
      <c r="A111" s="324"/>
      <c r="B111" s="325"/>
      <c r="C111" s="312"/>
      <c r="D111" s="312"/>
      <c r="E111" s="312"/>
      <c r="F111" s="319"/>
      <c r="G111" s="320"/>
      <c r="H111" s="320"/>
      <c r="I111" s="312"/>
      <c r="J111" s="312"/>
      <c r="K111" s="252"/>
      <c r="L111" s="312"/>
      <c r="M111" s="312"/>
      <c r="N111" s="319"/>
      <c r="O111" s="312"/>
      <c r="P111" s="312"/>
      <c r="Q111" s="312"/>
      <c r="R111" s="319"/>
      <c r="S111" s="312"/>
      <c r="T111" s="312"/>
      <c r="U111" s="312"/>
      <c r="V111" s="311"/>
      <c r="W111" s="214" t="s">
        <v>647</v>
      </c>
      <c r="X111" s="232"/>
      <c r="Y111" s="330" t="s">
        <v>651</v>
      </c>
      <c r="Z111" s="311"/>
      <c r="AA111" s="311"/>
      <c r="AB111" s="311"/>
      <c r="AC111" s="311"/>
      <c r="AD111" s="311"/>
      <c r="AE111" s="311"/>
      <c r="AF111" s="311"/>
    </row>
    <row r="112" spans="1:32" ht="25.5">
      <c r="A112" s="314"/>
      <c r="B112" s="325"/>
      <c r="C112" s="300"/>
      <c r="D112" s="300"/>
      <c r="E112" s="300"/>
      <c r="F112" s="306"/>
      <c r="G112" s="302"/>
      <c r="H112" s="302"/>
      <c r="I112" s="300"/>
      <c r="J112" s="300"/>
      <c r="K112" s="253"/>
      <c r="L112" s="300"/>
      <c r="M112" s="300"/>
      <c r="N112" s="306"/>
      <c r="O112" s="300"/>
      <c r="P112" s="300"/>
      <c r="Q112" s="300"/>
      <c r="R112" s="306"/>
      <c r="S112" s="300"/>
      <c r="T112" s="300"/>
      <c r="U112" s="300"/>
      <c r="V112" s="304"/>
      <c r="W112" s="214" t="s">
        <v>648</v>
      </c>
      <c r="X112" s="232"/>
      <c r="Y112" s="331"/>
      <c r="Z112" s="304"/>
      <c r="AA112" s="304"/>
      <c r="AB112" s="304"/>
      <c r="AC112" s="304"/>
      <c r="AD112" s="304"/>
      <c r="AE112" s="304"/>
      <c r="AF112" s="304"/>
    </row>
    <row r="113" spans="1:32" ht="25.5">
      <c r="A113" s="313">
        <v>67</v>
      </c>
      <c r="B113" s="315" t="s">
        <v>537</v>
      </c>
      <c r="C113" s="299" t="s">
        <v>38</v>
      </c>
      <c r="D113" s="299" t="s">
        <v>37</v>
      </c>
      <c r="E113" s="383">
        <v>10.151</v>
      </c>
      <c r="F113" s="301">
        <v>474</v>
      </c>
      <c r="G113" s="299"/>
      <c r="H113" s="299"/>
      <c r="I113" s="299"/>
      <c r="J113" s="299"/>
      <c r="K113" s="251"/>
      <c r="L113" s="299"/>
      <c r="M113" s="299"/>
      <c r="N113" s="305">
        <v>47168.5</v>
      </c>
      <c r="O113" s="341"/>
      <c r="P113" s="341"/>
      <c r="Q113" s="341"/>
      <c r="R113" s="341"/>
      <c r="S113" s="341"/>
      <c r="T113" s="341"/>
      <c r="U113" s="341"/>
      <c r="V113" s="341"/>
      <c r="W113" s="214" t="s">
        <v>642</v>
      </c>
      <c r="X113" s="303"/>
      <c r="Y113" s="303"/>
      <c r="Z113" s="303"/>
      <c r="AA113" s="303"/>
      <c r="AB113" s="303"/>
      <c r="AC113" s="297">
        <f>+F113-AB113</f>
        <v>474</v>
      </c>
      <c r="AD113" s="297"/>
      <c r="AE113" s="297"/>
      <c r="AF113" s="297"/>
    </row>
    <row r="114" spans="1:32" ht="25.5">
      <c r="A114" s="324"/>
      <c r="B114" s="325"/>
      <c r="C114" s="312"/>
      <c r="D114" s="312"/>
      <c r="E114" s="386"/>
      <c r="F114" s="320"/>
      <c r="G114" s="312"/>
      <c r="H114" s="312"/>
      <c r="I114" s="312"/>
      <c r="J114" s="312"/>
      <c r="K114" s="252"/>
      <c r="L114" s="312"/>
      <c r="M114" s="312"/>
      <c r="N114" s="319"/>
      <c r="O114" s="385"/>
      <c r="P114" s="385"/>
      <c r="Q114" s="385"/>
      <c r="R114" s="385"/>
      <c r="S114" s="385"/>
      <c r="T114" s="385"/>
      <c r="U114" s="385"/>
      <c r="V114" s="385"/>
      <c r="W114" s="214" t="s">
        <v>643</v>
      </c>
      <c r="X114" s="311"/>
      <c r="Y114" s="311"/>
      <c r="Z114" s="311"/>
      <c r="AA114" s="311"/>
      <c r="AB114" s="311"/>
      <c r="AC114" s="310"/>
      <c r="AD114" s="310"/>
      <c r="AE114" s="310"/>
      <c r="AF114" s="310"/>
    </row>
    <row r="115" spans="1:32" ht="25.5">
      <c r="A115" s="314"/>
      <c r="B115" s="325"/>
      <c r="C115" s="300"/>
      <c r="D115" s="300"/>
      <c r="E115" s="384"/>
      <c r="F115" s="302"/>
      <c r="G115" s="300"/>
      <c r="H115" s="300"/>
      <c r="I115" s="300"/>
      <c r="J115" s="300"/>
      <c r="K115" s="253"/>
      <c r="L115" s="300"/>
      <c r="M115" s="300"/>
      <c r="N115" s="306"/>
      <c r="O115" s="342"/>
      <c r="P115" s="342"/>
      <c r="Q115" s="342"/>
      <c r="R115" s="342"/>
      <c r="S115" s="342"/>
      <c r="T115" s="342"/>
      <c r="U115" s="342"/>
      <c r="V115" s="342"/>
      <c r="W115" s="214" t="s">
        <v>644</v>
      </c>
      <c r="X115" s="304"/>
      <c r="Y115" s="304"/>
      <c r="Z115" s="304"/>
      <c r="AA115" s="304"/>
      <c r="AB115" s="304"/>
      <c r="AC115" s="298"/>
      <c r="AD115" s="298"/>
      <c r="AE115" s="298"/>
      <c r="AF115" s="298"/>
    </row>
    <row r="116" spans="1:32" ht="38.25">
      <c r="A116" s="140">
        <v>68</v>
      </c>
      <c r="B116" s="139" t="s">
        <v>411</v>
      </c>
      <c r="C116" s="178" t="s">
        <v>39</v>
      </c>
      <c r="D116" s="178" t="s">
        <v>40</v>
      </c>
      <c r="E116" s="171">
        <v>200</v>
      </c>
      <c r="F116" s="171"/>
      <c r="G116" s="171"/>
      <c r="H116" s="171"/>
      <c r="I116" s="171"/>
      <c r="J116" s="171"/>
      <c r="K116" s="269"/>
      <c r="L116" s="171"/>
      <c r="M116" s="171"/>
      <c r="N116" s="171"/>
      <c r="O116" s="142"/>
      <c r="P116" s="181"/>
      <c r="Q116" s="171"/>
      <c r="R116" s="221"/>
      <c r="S116" s="171"/>
      <c r="T116" s="181"/>
      <c r="U116" s="181"/>
      <c r="V116" s="183" t="s">
        <v>596</v>
      </c>
      <c r="W116" s="183" t="s">
        <v>601</v>
      </c>
      <c r="X116" s="134"/>
      <c r="Y116" s="172"/>
      <c r="Z116" s="134"/>
      <c r="AA116" s="134"/>
      <c r="AB116" s="181"/>
      <c r="AC116" s="181">
        <f>+F116-AB116</f>
        <v>0</v>
      </c>
      <c r="AD116" s="181"/>
      <c r="AE116" s="181"/>
      <c r="AF116" s="134"/>
    </row>
    <row r="117" spans="1:32" ht="25.5">
      <c r="A117" s="313">
        <v>69</v>
      </c>
      <c r="B117" s="315" t="s">
        <v>149</v>
      </c>
      <c r="C117" s="299" t="s">
        <v>150</v>
      </c>
      <c r="D117" s="299" t="s">
        <v>157</v>
      </c>
      <c r="E117" s="301">
        <v>24.68</v>
      </c>
      <c r="F117" s="299"/>
      <c r="G117" s="299"/>
      <c r="H117" s="299"/>
      <c r="I117" s="299"/>
      <c r="J117" s="299"/>
      <c r="K117" s="251"/>
      <c r="L117" s="299"/>
      <c r="M117" s="299"/>
      <c r="N117" s="299"/>
      <c r="O117" s="299"/>
      <c r="P117" s="299"/>
      <c r="Q117" s="299"/>
      <c r="R117" s="210"/>
      <c r="S117" s="299"/>
      <c r="T117" s="299"/>
      <c r="U117" s="299"/>
      <c r="V117" s="330" t="s">
        <v>639</v>
      </c>
      <c r="W117" s="214" t="s">
        <v>640</v>
      </c>
      <c r="X117" s="303"/>
      <c r="Y117" s="245" t="s">
        <v>688</v>
      </c>
      <c r="Z117" s="303"/>
      <c r="AA117" s="303"/>
      <c r="AB117" s="303"/>
      <c r="AC117" s="297">
        <f>+F117-AB117</f>
        <v>0</v>
      </c>
      <c r="AD117" s="303"/>
      <c r="AE117" s="303"/>
      <c r="AF117" s="299" t="s">
        <v>543</v>
      </c>
    </row>
    <row r="118" spans="1:32" ht="25.5">
      <c r="A118" s="324"/>
      <c r="B118" s="325"/>
      <c r="C118" s="312"/>
      <c r="D118" s="312"/>
      <c r="E118" s="320"/>
      <c r="F118" s="312"/>
      <c r="G118" s="312"/>
      <c r="H118" s="312"/>
      <c r="I118" s="312"/>
      <c r="J118" s="312"/>
      <c r="K118" s="252"/>
      <c r="L118" s="312"/>
      <c r="M118" s="312"/>
      <c r="N118" s="312"/>
      <c r="O118" s="312"/>
      <c r="P118" s="312"/>
      <c r="Q118" s="312"/>
      <c r="R118" s="246"/>
      <c r="S118" s="312"/>
      <c r="T118" s="312"/>
      <c r="U118" s="312"/>
      <c r="V118" s="353"/>
      <c r="W118" s="245" t="s">
        <v>687</v>
      </c>
      <c r="X118" s="311"/>
      <c r="Y118" s="245" t="s">
        <v>689</v>
      </c>
      <c r="Z118" s="311"/>
      <c r="AA118" s="311"/>
      <c r="AB118" s="311"/>
      <c r="AC118" s="310"/>
      <c r="AD118" s="311"/>
      <c r="AE118" s="311"/>
      <c r="AF118" s="312"/>
    </row>
    <row r="119" spans="1:32" ht="25.5">
      <c r="A119" s="314"/>
      <c r="B119" s="316"/>
      <c r="C119" s="300"/>
      <c r="D119" s="300"/>
      <c r="E119" s="302"/>
      <c r="F119" s="300"/>
      <c r="G119" s="300"/>
      <c r="H119" s="300"/>
      <c r="I119" s="300"/>
      <c r="J119" s="300"/>
      <c r="K119" s="253"/>
      <c r="L119" s="300"/>
      <c r="M119" s="300"/>
      <c r="N119" s="300"/>
      <c r="O119" s="300"/>
      <c r="P119" s="300"/>
      <c r="Q119" s="300"/>
      <c r="R119" s="217"/>
      <c r="S119" s="300"/>
      <c r="T119" s="300"/>
      <c r="U119" s="300"/>
      <c r="V119" s="331"/>
      <c r="W119" s="214" t="s">
        <v>641</v>
      </c>
      <c r="X119" s="304"/>
      <c r="Y119" s="245" t="s">
        <v>690</v>
      </c>
      <c r="Z119" s="304"/>
      <c r="AA119" s="304"/>
      <c r="AB119" s="304"/>
      <c r="AC119" s="298"/>
      <c r="AD119" s="304"/>
      <c r="AE119" s="304"/>
      <c r="AF119" s="300"/>
    </row>
    <row r="120" spans="1:32" ht="25.5">
      <c r="A120" s="313">
        <v>70</v>
      </c>
      <c r="B120" s="315" t="s">
        <v>155</v>
      </c>
      <c r="C120" s="299" t="s">
        <v>156</v>
      </c>
      <c r="D120" s="299" t="s">
        <v>43</v>
      </c>
      <c r="E120" s="301">
        <f>58362.5/10000</f>
        <v>5.83625</v>
      </c>
      <c r="F120" s="297">
        <v>169</v>
      </c>
      <c r="G120" s="303"/>
      <c r="H120" s="303"/>
      <c r="I120" s="303"/>
      <c r="J120" s="303"/>
      <c r="K120" s="254"/>
      <c r="L120" s="303"/>
      <c r="M120" s="305">
        <v>15866.9</v>
      </c>
      <c r="N120" s="303"/>
      <c r="O120" s="303"/>
      <c r="P120" s="303"/>
      <c r="Q120" s="303"/>
      <c r="R120" s="212"/>
      <c r="S120" s="303"/>
      <c r="T120" s="303"/>
      <c r="U120" s="303"/>
      <c r="V120" s="330" t="s">
        <v>595</v>
      </c>
      <c r="W120" s="233" t="s">
        <v>592</v>
      </c>
      <c r="X120" s="303"/>
      <c r="Y120" s="134"/>
      <c r="Z120" s="297"/>
      <c r="AA120" s="297"/>
      <c r="AB120" s="297"/>
      <c r="AC120" s="297"/>
      <c r="AD120" s="297"/>
      <c r="AE120" s="297"/>
      <c r="AF120" s="297"/>
    </row>
    <row r="121" spans="1:32" ht="25.5">
      <c r="A121" s="314"/>
      <c r="B121" s="316"/>
      <c r="C121" s="300"/>
      <c r="D121" s="300"/>
      <c r="E121" s="302"/>
      <c r="F121" s="298"/>
      <c r="G121" s="304"/>
      <c r="H121" s="304"/>
      <c r="I121" s="304"/>
      <c r="J121" s="304"/>
      <c r="K121" s="255"/>
      <c r="L121" s="304"/>
      <c r="M121" s="319"/>
      <c r="N121" s="304"/>
      <c r="O121" s="304"/>
      <c r="P121" s="304"/>
      <c r="Q121" s="304"/>
      <c r="R121" s="213"/>
      <c r="S121" s="304"/>
      <c r="T121" s="304"/>
      <c r="U121" s="304"/>
      <c r="V121" s="331"/>
      <c r="W121" s="233" t="s">
        <v>593</v>
      </c>
      <c r="X121" s="304"/>
      <c r="Y121" s="134"/>
      <c r="Z121" s="298"/>
      <c r="AA121" s="298"/>
      <c r="AB121" s="298"/>
      <c r="AC121" s="298"/>
      <c r="AD121" s="298"/>
      <c r="AE121" s="298"/>
      <c r="AF121" s="298"/>
    </row>
    <row r="122" spans="1:32" ht="25.5" customHeight="1">
      <c r="A122" s="336">
        <v>71</v>
      </c>
      <c r="B122" s="315" t="s">
        <v>412</v>
      </c>
      <c r="C122" s="299" t="s">
        <v>586</v>
      </c>
      <c r="D122" s="299" t="s">
        <v>43</v>
      </c>
      <c r="E122" s="299">
        <v>1.7728</v>
      </c>
      <c r="F122" s="301">
        <v>51</v>
      </c>
      <c r="G122" s="301">
        <v>9</v>
      </c>
      <c r="H122" s="301">
        <v>42</v>
      </c>
      <c r="I122" s="301"/>
      <c r="J122" s="301"/>
      <c r="K122" s="259"/>
      <c r="L122" s="301"/>
      <c r="M122" s="305">
        <v>4783</v>
      </c>
      <c r="N122" s="301"/>
      <c r="O122" s="301"/>
      <c r="P122" s="301"/>
      <c r="Q122" s="301"/>
      <c r="R122" s="215"/>
      <c r="S122" s="301"/>
      <c r="T122" s="297">
        <v>41</v>
      </c>
      <c r="U122" s="303"/>
      <c r="V122" s="330" t="s">
        <v>583</v>
      </c>
      <c r="W122" s="330" t="s">
        <v>655</v>
      </c>
      <c r="X122" s="330" t="s">
        <v>582</v>
      </c>
      <c r="Y122" s="183" t="s">
        <v>587</v>
      </c>
      <c r="Z122" s="297"/>
      <c r="AA122" s="297"/>
      <c r="AB122" s="297">
        <v>32</v>
      </c>
      <c r="AC122" s="297">
        <f>+F122-AB122</f>
        <v>19</v>
      </c>
      <c r="AD122" s="297"/>
      <c r="AE122" s="297"/>
      <c r="AF122" s="297"/>
    </row>
    <row r="123" spans="1:32" ht="25.5">
      <c r="A123" s="382"/>
      <c r="B123" s="325"/>
      <c r="C123" s="312"/>
      <c r="D123" s="312"/>
      <c r="E123" s="312"/>
      <c r="F123" s="320"/>
      <c r="G123" s="320"/>
      <c r="H123" s="320"/>
      <c r="I123" s="320"/>
      <c r="J123" s="320"/>
      <c r="K123" s="260"/>
      <c r="L123" s="320"/>
      <c r="M123" s="319"/>
      <c r="N123" s="320"/>
      <c r="O123" s="320"/>
      <c r="P123" s="320"/>
      <c r="Q123" s="320"/>
      <c r="R123" s="216"/>
      <c r="S123" s="320"/>
      <c r="T123" s="310"/>
      <c r="U123" s="311"/>
      <c r="V123" s="331"/>
      <c r="W123" s="331"/>
      <c r="X123" s="353"/>
      <c r="Y123" s="183" t="s">
        <v>589</v>
      </c>
      <c r="Z123" s="310"/>
      <c r="AA123" s="310"/>
      <c r="AB123" s="310"/>
      <c r="AC123" s="310"/>
      <c r="AD123" s="310"/>
      <c r="AE123" s="310"/>
      <c r="AF123" s="310"/>
    </row>
    <row r="124" spans="1:32" ht="25.5">
      <c r="A124" s="382"/>
      <c r="B124" s="325"/>
      <c r="C124" s="312"/>
      <c r="D124" s="312"/>
      <c r="E124" s="312"/>
      <c r="F124" s="320"/>
      <c r="G124" s="320"/>
      <c r="H124" s="320"/>
      <c r="I124" s="320"/>
      <c r="J124" s="320"/>
      <c r="K124" s="260"/>
      <c r="L124" s="320"/>
      <c r="M124" s="319"/>
      <c r="N124" s="320"/>
      <c r="O124" s="320"/>
      <c r="P124" s="320"/>
      <c r="Q124" s="320"/>
      <c r="R124" s="216"/>
      <c r="S124" s="320"/>
      <c r="T124" s="310"/>
      <c r="U124" s="311"/>
      <c r="V124" s="183" t="s">
        <v>584</v>
      </c>
      <c r="W124" s="330" t="s">
        <v>656</v>
      </c>
      <c r="X124" s="353"/>
      <c r="Y124" s="183" t="s">
        <v>590</v>
      </c>
      <c r="Z124" s="310"/>
      <c r="AA124" s="310"/>
      <c r="AB124" s="310"/>
      <c r="AC124" s="310"/>
      <c r="AD124" s="310"/>
      <c r="AE124" s="310"/>
      <c r="AF124" s="310"/>
    </row>
    <row r="125" spans="1:32" ht="25.5">
      <c r="A125" s="382"/>
      <c r="B125" s="325"/>
      <c r="C125" s="312"/>
      <c r="D125" s="312"/>
      <c r="E125" s="312"/>
      <c r="F125" s="320"/>
      <c r="G125" s="320"/>
      <c r="H125" s="320"/>
      <c r="I125" s="320"/>
      <c r="J125" s="320"/>
      <c r="K125" s="260"/>
      <c r="L125" s="320"/>
      <c r="M125" s="319"/>
      <c r="N125" s="320"/>
      <c r="O125" s="320"/>
      <c r="P125" s="320"/>
      <c r="Q125" s="320"/>
      <c r="R125" s="216"/>
      <c r="S125" s="320"/>
      <c r="T125" s="310"/>
      <c r="U125" s="311"/>
      <c r="V125" s="330" t="s">
        <v>585</v>
      </c>
      <c r="W125" s="353"/>
      <c r="X125" s="353"/>
      <c r="Y125" s="183" t="s">
        <v>588</v>
      </c>
      <c r="Z125" s="310"/>
      <c r="AA125" s="310"/>
      <c r="AB125" s="310"/>
      <c r="AC125" s="310"/>
      <c r="AD125" s="310"/>
      <c r="AE125" s="310"/>
      <c r="AF125" s="310"/>
    </row>
    <row r="126" spans="1:32" ht="25.5">
      <c r="A126" s="337"/>
      <c r="B126" s="316"/>
      <c r="C126" s="300"/>
      <c r="D126" s="300"/>
      <c r="E126" s="300"/>
      <c r="F126" s="302"/>
      <c r="G126" s="302"/>
      <c r="H126" s="302"/>
      <c r="I126" s="302"/>
      <c r="J126" s="302"/>
      <c r="K126" s="261"/>
      <c r="L126" s="302"/>
      <c r="M126" s="306"/>
      <c r="N126" s="302"/>
      <c r="O126" s="302"/>
      <c r="P126" s="302"/>
      <c r="Q126" s="302"/>
      <c r="R126" s="218"/>
      <c r="S126" s="302"/>
      <c r="T126" s="298"/>
      <c r="U126" s="304"/>
      <c r="V126" s="331"/>
      <c r="W126" s="331"/>
      <c r="X126" s="331"/>
      <c r="Y126" s="183" t="s">
        <v>591</v>
      </c>
      <c r="Z126" s="298"/>
      <c r="AA126" s="298"/>
      <c r="AB126" s="298"/>
      <c r="AC126" s="298"/>
      <c r="AD126" s="298"/>
      <c r="AE126" s="298"/>
      <c r="AF126" s="298"/>
    </row>
    <row r="127" spans="1:32" ht="25.5">
      <c r="A127" s="336">
        <v>72</v>
      </c>
      <c r="B127" s="299" t="s">
        <v>114</v>
      </c>
      <c r="C127" s="299" t="s">
        <v>113</v>
      </c>
      <c r="D127" s="299" t="s">
        <v>43</v>
      </c>
      <c r="E127" s="301">
        <v>9.5</v>
      </c>
      <c r="F127" s="301">
        <v>432</v>
      </c>
      <c r="G127" s="301">
        <v>101</v>
      </c>
      <c r="H127" s="301">
        <v>331</v>
      </c>
      <c r="I127" s="301">
        <v>0</v>
      </c>
      <c r="J127" s="301">
        <v>1</v>
      </c>
      <c r="K127" s="259"/>
      <c r="L127" s="301">
        <v>1</v>
      </c>
      <c r="M127" s="299"/>
      <c r="N127" s="305">
        <v>8540</v>
      </c>
      <c r="O127" s="305">
        <f>31868+1780</f>
        <v>33648</v>
      </c>
      <c r="P127" s="299"/>
      <c r="Q127" s="305">
        <v>4318</v>
      </c>
      <c r="R127" s="219"/>
      <c r="S127" s="299"/>
      <c r="T127" s="297">
        <v>85</v>
      </c>
      <c r="U127" s="303"/>
      <c r="V127" s="183" t="s">
        <v>580</v>
      </c>
      <c r="W127" s="222" t="s">
        <v>367</v>
      </c>
      <c r="X127" s="183" t="s">
        <v>575</v>
      </c>
      <c r="Y127" s="183" t="s">
        <v>578</v>
      </c>
      <c r="Z127" s="303"/>
      <c r="AA127" s="303"/>
      <c r="AB127" s="297">
        <v>121</v>
      </c>
      <c r="AC127" s="297">
        <f>+F127-AB127</f>
        <v>311</v>
      </c>
      <c r="AD127" s="303"/>
      <c r="AE127" s="303" t="s">
        <v>576</v>
      </c>
      <c r="AF127" s="303"/>
    </row>
    <row r="128" spans="1:32" ht="25.5">
      <c r="A128" s="382"/>
      <c r="B128" s="312"/>
      <c r="C128" s="312"/>
      <c r="D128" s="312"/>
      <c r="E128" s="320"/>
      <c r="F128" s="320"/>
      <c r="G128" s="320"/>
      <c r="H128" s="320"/>
      <c r="I128" s="320"/>
      <c r="J128" s="320"/>
      <c r="K128" s="260"/>
      <c r="L128" s="320"/>
      <c r="M128" s="312"/>
      <c r="N128" s="319"/>
      <c r="O128" s="319"/>
      <c r="P128" s="312"/>
      <c r="Q128" s="319"/>
      <c r="R128" s="226"/>
      <c r="S128" s="312"/>
      <c r="T128" s="310"/>
      <c r="U128" s="311"/>
      <c r="V128" s="330" t="s">
        <v>581</v>
      </c>
      <c r="W128" s="222" t="s">
        <v>635</v>
      </c>
      <c r="X128" s="330" t="s">
        <v>577</v>
      </c>
      <c r="Y128" s="330" t="s">
        <v>579</v>
      </c>
      <c r="Z128" s="311"/>
      <c r="AA128" s="311"/>
      <c r="AB128" s="310"/>
      <c r="AC128" s="310"/>
      <c r="AD128" s="311"/>
      <c r="AE128" s="311"/>
      <c r="AF128" s="311"/>
    </row>
    <row r="129" spans="1:32" ht="25.5">
      <c r="A129" s="337"/>
      <c r="B129" s="300"/>
      <c r="C129" s="300"/>
      <c r="D129" s="300"/>
      <c r="E129" s="302"/>
      <c r="F129" s="302"/>
      <c r="G129" s="302"/>
      <c r="H129" s="302"/>
      <c r="I129" s="302"/>
      <c r="J129" s="302"/>
      <c r="K129" s="261"/>
      <c r="L129" s="302"/>
      <c r="M129" s="300"/>
      <c r="N129" s="319"/>
      <c r="O129" s="319"/>
      <c r="P129" s="300"/>
      <c r="Q129" s="319"/>
      <c r="R129" s="226"/>
      <c r="S129" s="300"/>
      <c r="T129" s="298"/>
      <c r="U129" s="304"/>
      <c r="V129" s="331"/>
      <c r="W129" s="222" t="s">
        <v>636</v>
      </c>
      <c r="X129" s="331"/>
      <c r="Y129" s="331"/>
      <c r="Z129" s="304"/>
      <c r="AA129" s="304"/>
      <c r="AB129" s="298"/>
      <c r="AC129" s="298"/>
      <c r="AD129" s="304"/>
      <c r="AE129" s="304"/>
      <c r="AF129" s="304"/>
    </row>
    <row r="130" spans="1:32" ht="25.5">
      <c r="A130" s="313">
        <v>73</v>
      </c>
      <c r="B130" s="315" t="s">
        <v>413</v>
      </c>
      <c r="C130" s="299" t="s">
        <v>99</v>
      </c>
      <c r="D130" s="299" t="s">
        <v>142</v>
      </c>
      <c r="E130" s="301">
        <v>8.5</v>
      </c>
      <c r="F130" s="301">
        <v>319</v>
      </c>
      <c r="G130" s="299"/>
      <c r="H130" s="299"/>
      <c r="I130" s="299"/>
      <c r="J130" s="299"/>
      <c r="K130" s="251"/>
      <c r="L130" s="299"/>
      <c r="M130" s="299"/>
      <c r="N130" s="299"/>
      <c r="O130" s="299"/>
      <c r="P130" s="299"/>
      <c r="Q130" s="299"/>
      <c r="R130" s="210"/>
      <c r="S130" s="299"/>
      <c r="T130" s="299"/>
      <c r="U130" s="299"/>
      <c r="V130" s="206" t="s">
        <v>626</v>
      </c>
      <c r="W130" s="172"/>
      <c r="X130" s="134"/>
      <c r="Y130" s="134"/>
      <c r="Z130" s="303"/>
      <c r="AA130" s="303"/>
      <c r="AB130" s="303"/>
      <c r="AC130" s="297">
        <f>+F130-AB130</f>
        <v>319</v>
      </c>
      <c r="AD130" s="303"/>
      <c r="AE130" s="303"/>
      <c r="AF130" s="303"/>
    </row>
    <row r="131" spans="1:32" ht="25.5">
      <c r="A131" s="314"/>
      <c r="B131" s="316"/>
      <c r="C131" s="300"/>
      <c r="D131" s="300"/>
      <c r="E131" s="302"/>
      <c r="F131" s="302"/>
      <c r="G131" s="300"/>
      <c r="H131" s="300"/>
      <c r="I131" s="300"/>
      <c r="J131" s="300"/>
      <c r="K131" s="253"/>
      <c r="L131" s="300"/>
      <c r="M131" s="300"/>
      <c r="N131" s="300"/>
      <c r="O131" s="300"/>
      <c r="P131" s="300"/>
      <c r="Q131" s="300"/>
      <c r="R131" s="217"/>
      <c r="S131" s="300"/>
      <c r="T131" s="300"/>
      <c r="U131" s="300"/>
      <c r="V131" s="206" t="s">
        <v>627</v>
      </c>
      <c r="W131" s="204"/>
      <c r="X131" s="134"/>
      <c r="Y131" s="134"/>
      <c r="Z131" s="304"/>
      <c r="AA131" s="304"/>
      <c r="AB131" s="304"/>
      <c r="AC131" s="298"/>
      <c r="AD131" s="304"/>
      <c r="AE131" s="304"/>
      <c r="AF131" s="304"/>
    </row>
    <row r="132" spans="1:32" ht="25.5" customHeight="1">
      <c r="A132" s="313">
        <v>74</v>
      </c>
      <c r="B132" s="315" t="s">
        <v>147</v>
      </c>
      <c r="C132" s="299" t="s">
        <v>148</v>
      </c>
      <c r="D132" s="299" t="s">
        <v>142</v>
      </c>
      <c r="E132" s="301">
        <v>16.5</v>
      </c>
      <c r="F132" s="301">
        <v>630</v>
      </c>
      <c r="G132" s="301"/>
      <c r="H132" s="301"/>
      <c r="I132" s="301"/>
      <c r="J132" s="301"/>
      <c r="K132" s="259"/>
      <c r="L132" s="301"/>
      <c r="M132" s="305">
        <v>49005</v>
      </c>
      <c r="N132" s="303"/>
      <c r="O132" s="303"/>
      <c r="P132" s="303"/>
      <c r="Q132" s="305">
        <v>2264</v>
      </c>
      <c r="R132" s="219"/>
      <c r="S132" s="303"/>
      <c r="T132" s="303"/>
      <c r="U132" s="303"/>
      <c r="V132" s="303"/>
      <c r="W132" s="232"/>
      <c r="X132" s="303"/>
      <c r="Y132" s="205" t="s">
        <v>628</v>
      </c>
      <c r="Z132" s="303"/>
      <c r="AA132" s="330" t="s">
        <v>691</v>
      </c>
      <c r="AB132" s="303"/>
      <c r="AC132" s="297">
        <f>+F132-AB132</f>
        <v>630</v>
      </c>
      <c r="AD132" s="303"/>
      <c r="AE132" s="303"/>
      <c r="AF132" s="303"/>
    </row>
    <row r="133" spans="1:32" ht="25.5">
      <c r="A133" s="324"/>
      <c r="B133" s="325"/>
      <c r="C133" s="312"/>
      <c r="D133" s="312"/>
      <c r="E133" s="320"/>
      <c r="F133" s="320"/>
      <c r="G133" s="320"/>
      <c r="H133" s="320"/>
      <c r="I133" s="320"/>
      <c r="J133" s="320"/>
      <c r="K133" s="260"/>
      <c r="L133" s="320"/>
      <c r="M133" s="319"/>
      <c r="N133" s="311"/>
      <c r="O133" s="311"/>
      <c r="P133" s="311"/>
      <c r="Q133" s="319"/>
      <c r="R133" s="226"/>
      <c r="S133" s="311"/>
      <c r="T133" s="311"/>
      <c r="U133" s="311"/>
      <c r="V133" s="311"/>
      <c r="W133" s="198"/>
      <c r="X133" s="311"/>
      <c r="Y133" s="206" t="s">
        <v>629</v>
      </c>
      <c r="Z133" s="311"/>
      <c r="AA133" s="353"/>
      <c r="AB133" s="311"/>
      <c r="AC133" s="310"/>
      <c r="AD133" s="311"/>
      <c r="AE133" s="311"/>
      <c r="AF133" s="311"/>
    </row>
    <row r="134" spans="1:32" ht="25.5">
      <c r="A134" s="324"/>
      <c r="B134" s="325"/>
      <c r="C134" s="312"/>
      <c r="D134" s="312"/>
      <c r="E134" s="320"/>
      <c r="F134" s="320"/>
      <c r="G134" s="320"/>
      <c r="H134" s="320"/>
      <c r="I134" s="320"/>
      <c r="J134" s="320"/>
      <c r="K134" s="260"/>
      <c r="L134" s="320"/>
      <c r="M134" s="319"/>
      <c r="N134" s="311"/>
      <c r="O134" s="311"/>
      <c r="P134" s="311"/>
      <c r="Q134" s="319"/>
      <c r="R134" s="226"/>
      <c r="S134" s="311"/>
      <c r="T134" s="311"/>
      <c r="U134" s="311"/>
      <c r="V134" s="311"/>
      <c r="W134" s="198"/>
      <c r="X134" s="311"/>
      <c r="Y134" s="206" t="s">
        <v>630</v>
      </c>
      <c r="Z134" s="311"/>
      <c r="AA134" s="353"/>
      <c r="AB134" s="311"/>
      <c r="AC134" s="310"/>
      <c r="AD134" s="311"/>
      <c r="AE134" s="311"/>
      <c r="AF134" s="311"/>
    </row>
    <row r="135" spans="1:32" ht="25.5">
      <c r="A135" s="324"/>
      <c r="B135" s="325"/>
      <c r="C135" s="312"/>
      <c r="D135" s="312"/>
      <c r="E135" s="320"/>
      <c r="F135" s="320"/>
      <c r="G135" s="320"/>
      <c r="H135" s="320"/>
      <c r="I135" s="320"/>
      <c r="J135" s="320"/>
      <c r="K135" s="260"/>
      <c r="L135" s="320"/>
      <c r="M135" s="319"/>
      <c r="N135" s="311"/>
      <c r="O135" s="311"/>
      <c r="P135" s="311"/>
      <c r="Q135" s="319"/>
      <c r="R135" s="226"/>
      <c r="S135" s="311"/>
      <c r="T135" s="311"/>
      <c r="U135" s="311"/>
      <c r="V135" s="311"/>
      <c r="W135" s="198"/>
      <c r="X135" s="311"/>
      <c r="Y135" s="206" t="s">
        <v>631</v>
      </c>
      <c r="Z135" s="311"/>
      <c r="AA135" s="353"/>
      <c r="AB135" s="311"/>
      <c r="AC135" s="310"/>
      <c r="AD135" s="311"/>
      <c r="AE135" s="311"/>
      <c r="AF135" s="311"/>
    </row>
    <row r="136" spans="1:32" ht="25.5">
      <c r="A136" s="324"/>
      <c r="B136" s="325"/>
      <c r="C136" s="312"/>
      <c r="D136" s="312"/>
      <c r="E136" s="320"/>
      <c r="F136" s="320"/>
      <c r="G136" s="320"/>
      <c r="H136" s="320"/>
      <c r="I136" s="320"/>
      <c r="J136" s="320"/>
      <c r="K136" s="260"/>
      <c r="L136" s="320"/>
      <c r="M136" s="319"/>
      <c r="N136" s="311"/>
      <c r="O136" s="311"/>
      <c r="P136" s="311"/>
      <c r="Q136" s="319"/>
      <c r="R136" s="226"/>
      <c r="S136" s="311"/>
      <c r="T136" s="311"/>
      <c r="U136" s="311"/>
      <c r="V136" s="311"/>
      <c r="W136" s="198"/>
      <c r="X136" s="311"/>
      <c r="Y136" s="206" t="s">
        <v>632</v>
      </c>
      <c r="Z136" s="311"/>
      <c r="AA136" s="353"/>
      <c r="AB136" s="311"/>
      <c r="AC136" s="310"/>
      <c r="AD136" s="311"/>
      <c r="AE136" s="311"/>
      <c r="AF136" s="311"/>
    </row>
    <row r="137" spans="1:32" ht="25.5">
      <c r="A137" s="314"/>
      <c r="B137" s="316"/>
      <c r="C137" s="300"/>
      <c r="D137" s="300"/>
      <c r="E137" s="302"/>
      <c r="F137" s="302"/>
      <c r="G137" s="302"/>
      <c r="H137" s="302"/>
      <c r="I137" s="302"/>
      <c r="J137" s="302"/>
      <c r="K137" s="261"/>
      <c r="L137" s="302"/>
      <c r="M137" s="306"/>
      <c r="N137" s="304"/>
      <c r="O137" s="304"/>
      <c r="P137" s="304"/>
      <c r="Q137" s="306"/>
      <c r="R137" s="220"/>
      <c r="S137" s="304"/>
      <c r="T137" s="304"/>
      <c r="U137" s="304"/>
      <c r="V137" s="304"/>
      <c r="W137" s="197"/>
      <c r="X137" s="304"/>
      <c r="Y137" s="206" t="s">
        <v>633</v>
      </c>
      <c r="Z137" s="304"/>
      <c r="AA137" s="331"/>
      <c r="AB137" s="304"/>
      <c r="AC137" s="298"/>
      <c r="AD137" s="304"/>
      <c r="AE137" s="304"/>
      <c r="AF137" s="304"/>
    </row>
    <row r="138" spans="1:32" ht="38.25">
      <c r="A138" s="140">
        <v>75</v>
      </c>
      <c r="B138" s="139" t="s">
        <v>102</v>
      </c>
      <c r="C138" s="178" t="s">
        <v>101</v>
      </c>
      <c r="D138" s="178" t="s">
        <v>6</v>
      </c>
      <c r="E138" s="171">
        <v>7.19</v>
      </c>
      <c r="F138" s="171"/>
      <c r="G138" s="171"/>
      <c r="H138" s="171"/>
      <c r="I138" s="171"/>
      <c r="J138" s="171"/>
      <c r="K138" s="269"/>
      <c r="L138" s="171"/>
      <c r="M138" s="171"/>
      <c r="N138" s="171"/>
      <c r="O138" s="142"/>
      <c r="P138" s="181"/>
      <c r="Q138" s="171"/>
      <c r="R138" s="221"/>
      <c r="S138" s="171"/>
      <c r="T138" s="181"/>
      <c r="U138" s="181"/>
      <c r="V138" s="270" t="s">
        <v>703</v>
      </c>
      <c r="W138" s="403" t="s">
        <v>704</v>
      </c>
      <c r="X138" s="404"/>
      <c r="Y138" s="405"/>
      <c r="Z138" s="400" t="s">
        <v>702</v>
      </c>
      <c r="AA138" s="401"/>
      <c r="AB138" s="401"/>
      <c r="AC138" s="401"/>
      <c r="AD138" s="401"/>
      <c r="AE138" s="401"/>
      <c r="AF138" s="402"/>
    </row>
    <row r="139" spans="1:32" ht="15.75">
      <c r="A139" s="142"/>
      <c r="B139" s="144" t="s">
        <v>414</v>
      </c>
      <c r="C139" s="143"/>
      <c r="D139" s="143"/>
      <c r="E139" s="145">
        <f>SUM(E6:E138)</f>
        <v>2465.305150000001</v>
      </c>
      <c r="F139" s="146">
        <f>SUM(F6:F138)</f>
        <v>29680</v>
      </c>
      <c r="G139" s="146"/>
      <c r="H139" s="146"/>
      <c r="I139" s="146"/>
      <c r="J139" s="146"/>
      <c r="K139" s="146"/>
      <c r="L139" s="146"/>
      <c r="M139" s="146"/>
      <c r="N139" s="146"/>
      <c r="O139" s="142"/>
      <c r="P139" s="146"/>
      <c r="Q139" s="146"/>
      <c r="R139" s="146"/>
      <c r="S139" s="146"/>
      <c r="T139" s="146">
        <f>SUM(T6:T138)</f>
        <v>7251</v>
      </c>
      <c r="U139" s="146"/>
      <c r="V139" s="143"/>
      <c r="W139" s="143"/>
      <c r="X139" s="143"/>
      <c r="Y139" s="143"/>
      <c r="Z139" s="143"/>
      <c r="AA139" s="143"/>
      <c r="AB139" s="143"/>
      <c r="AC139" s="143"/>
      <c r="AD139" s="143"/>
      <c r="AE139" s="143"/>
      <c r="AF139" s="143"/>
    </row>
  </sheetData>
  <sheetProtection/>
  <mergeCells count="913">
    <mergeCell ref="T86:T88"/>
    <mergeCell ref="U86:U88"/>
    <mergeCell ref="K86:K88"/>
    <mergeCell ref="L86:L88"/>
    <mergeCell ref="Z87:Z88"/>
    <mergeCell ref="W87:W88"/>
    <mergeCell ref="R86:R88"/>
    <mergeCell ref="X86:X88"/>
    <mergeCell ref="Y87:Y88"/>
    <mergeCell ref="P86:P88"/>
    <mergeCell ref="Q86:Q88"/>
    <mergeCell ref="S86:S88"/>
    <mergeCell ref="Z138:AF138"/>
    <mergeCell ref="W138:Y138"/>
    <mergeCell ref="A86:A88"/>
    <mergeCell ref="B86:B88"/>
    <mergeCell ref="C86:C88"/>
    <mergeCell ref="D86:D88"/>
    <mergeCell ref="E86:E88"/>
    <mergeCell ref="G86:G88"/>
    <mergeCell ref="H86:H88"/>
    <mergeCell ref="I86:I88"/>
    <mergeCell ref="AE60:AE63"/>
    <mergeCell ref="AF60:AF63"/>
    <mergeCell ref="V60:V63"/>
    <mergeCell ref="T60:T63"/>
    <mergeCell ref="U60:U63"/>
    <mergeCell ref="Z60:Z63"/>
    <mergeCell ref="AA60:AA63"/>
    <mergeCell ref="P60:P63"/>
    <mergeCell ref="Q60:Q63"/>
    <mergeCell ref="R60:R63"/>
    <mergeCell ref="S60:S63"/>
    <mergeCell ref="F86:F88"/>
    <mergeCell ref="AB86:AB88"/>
    <mergeCell ref="M86:M88"/>
    <mergeCell ref="N86:N88"/>
    <mergeCell ref="O86:O88"/>
    <mergeCell ref="J86:J88"/>
    <mergeCell ref="T67:T68"/>
    <mergeCell ref="AD60:AD63"/>
    <mergeCell ref="H60:H63"/>
    <mergeCell ref="I60:I63"/>
    <mergeCell ref="J60:J63"/>
    <mergeCell ref="L60:L63"/>
    <mergeCell ref="M60:M63"/>
    <mergeCell ref="N60:N63"/>
    <mergeCell ref="AB60:AB63"/>
    <mergeCell ref="AC60:AC63"/>
    <mergeCell ref="O60:O63"/>
    <mergeCell ref="U67:U68"/>
    <mergeCell ref="V67:V68"/>
    <mergeCell ref="A60:A63"/>
    <mergeCell ref="B60:B63"/>
    <mergeCell ref="C60:C63"/>
    <mergeCell ref="D60:D63"/>
    <mergeCell ref="E60:E63"/>
    <mergeCell ref="F60:F63"/>
    <mergeCell ref="G60:G63"/>
    <mergeCell ref="N67:N68"/>
    <mergeCell ref="O67:O68"/>
    <mergeCell ref="P67:P68"/>
    <mergeCell ref="Q67:Q68"/>
    <mergeCell ref="R67:R68"/>
    <mergeCell ref="S67:S68"/>
    <mergeCell ref="G67:G68"/>
    <mergeCell ref="H67:H68"/>
    <mergeCell ref="I67:I68"/>
    <mergeCell ref="J67:J68"/>
    <mergeCell ref="L67:L68"/>
    <mergeCell ref="M67:M68"/>
    <mergeCell ref="A67:A68"/>
    <mergeCell ref="B67:B68"/>
    <mergeCell ref="C67:C68"/>
    <mergeCell ref="D67:D68"/>
    <mergeCell ref="E67:E68"/>
    <mergeCell ref="F67:F68"/>
    <mergeCell ref="S93:S94"/>
    <mergeCell ref="T93:T94"/>
    <mergeCell ref="U93:U94"/>
    <mergeCell ref="V93:V94"/>
    <mergeCell ref="W93:W94"/>
    <mergeCell ref="X93:X94"/>
    <mergeCell ref="A93:A94"/>
    <mergeCell ref="B93:B94"/>
    <mergeCell ref="C93:C94"/>
    <mergeCell ref="D93:D94"/>
    <mergeCell ref="E93:E94"/>
    <mergeCell ref="N93:N94"/>
    <mergeCell ref="L93:L94"/>
    <mergeCell ref="AB98:AB99"/>
    <mergeCell ref="AC98:AC99"/>
    <mergeCell ref="AD98:AD99"/>
    <mergeCell ref="AE98:AE99"/>
    <mergeCell ref="AF98:AF99"/>
    <mergeCell ref="O93:O94"/>
    <mergeCell ref="P93:P94"/>
    <mergeCell ref="Q93:Q94"/>
    <mergeCell ref="R93:R94"/>
    <mergeCell ref="S98:S99"/>
    <mergeCell ref="J26:J27"/>
    <mergeCell ref="R26:R27"/>
    <mergeCell ref="S26:S27"/>
    <mergeCell ref="U26:U27"/>
    <mergeCell ref="AA132:AA137"/>
    <mergeCell ref="Y98:Y99"/>
    <mergeCell ref="Z98:Z99"/>
    <mergeCell ref="AA98:AA99"/>
    <mergeCell ref="J93:J94"/>
    <mergeCell ref="J98:J99"/>
    <mergeCell ref="L98:L99"/>
    <mergeCell ref="M98:M99"/>
    <mergeCell ref="T98:T99"/>
    <mergeCell ref="U98:U99"/>
    <mergeCell ref="N98:N99"/>
    <mergeCell ref="O98:O99"/>
    <mergeCell ref="P98:P99"/>
    <mergeCell ref="Q98:Q99"/>
    <mergeCell ref="R98:R99"/>
    <mergeCell ref="Z55:Z56"/>
    <mergeCell ref="A98:A99"/>
    <mergeCell ref="B98:B99"/>
    <mergeCell ref="C98:C99"/>
    <mergeCell ref="D98:D99"/>
    <mergeCell ref="E98:E99"/>
    <mergeCell ref="F98:F99"/>
    <mergeCell ref="G98:G99"/>
    <mergeCell ref="H98:H99"/>
    <mergeCell ref="I98:I99"/>
    <mergeCell ref="T55:T56"/>
    <mergeCell ref="AB55:AB56"/>
    <mergeCell ref="AC55:AC56"/>
    <mergeCell ref="AD55:AD56"/>
    <mergeCell ref="AE55:AE56"/>
    <mergeCell ref="AF55:AF56"/>
    <mergeCell ref="U55:U56"/>
    <mergeCell ref="W55:W56"/>
    <mergeCell ref="X55:X56"/>
    <mergeCell ref="Y55:Y56"/>
    <mergeCell ref="J55:J56"/>
    <mergeCell ref="L55:L56"/>
    <mergeCell ref="M55:M56"/>
    <mergeCell ref="N55:N56"/>
    <mergeCell ref="AA55:AA56"/>
    <mergeCell ref="O55:O56"/>
    <mergeCell ref="P55:P56"/>
    <mergeCell ref="Q55:Q56"/>
    <mergeCell ref="R55:R56"/>
    <mergeCell ref="S55:S56"/>
    <mergeCell ref="A55:A56"/>
    <mergeCell ref="B55:B56"/>
    <mergeCell ref="C55:C56"/>
    <mergeCell ref="D55:D56"/>
    <mergeCell ref="E55:E56"/>
    <mergeCell ref="F55:F56"/>
    <mergeCell ref="G55:G56"/>
    <mergeCell ref="H55:H56"/>
    <mergeCell ref="I55:I56"/>
    <mergeCell ref="AD110:AD112"/>
    <mergeCell ref="AE110:AE112"/>
    <mergeCell ref="AF110:AF112"/>
    <mergeCell ref="T110:T112"/>
    <mergeCell ref="U110:U112"/>
    <mergeCell ref="Z110:Z112"/>
    <mergeCell ref="AA110:AA112"/>
    <mergeCell ref="P110:P112"/>
    <mergeCell ref="Q110:Q112"/>
    <mergeCell ref="S110:S112"/>
    <mergeCell ref="R110:R112"/>
    <mergeCell ref="M113:M115"/>
    <mergeCell ref="G113:G115"/>
    <mergeCell ref="H113:H115"/>
    <mergeCell ref="I113:I115"/>
    <mergeCell ref="J113:J115"/>
    <mergeCell ref="L113:L115"/>
    <mergeCell ref="H110:H112"/>
    <mergeCell ref="I110:I112"/>
    <mergeCell ref="J110:J112"/>
    <mergeCell ref="L110:L112"/>
    <mergeCell ref="AB110:AB112"/>
    <mergeCell ref="AC110:AC112"/>
    <mergeCell ref="Y111:Y112"/>
    <mergeCell ref="M110:M112"/>
    <mergeCell ref="N110:N112"/>
    <mergeCell ref="O110:O112"/>
    <mergeCell ref="AE113:AE115"/>
    <mergeCell ref="AF113:AF115"/>
    <mergeCell ref="B110:B112"/>
    <mergeCell ref="A110:A112"/>
    <mergeCell ref="V110:V112"/>
    <mergeCell ref="C110:C112"/>
    <mergeCell ref="D110:D112"/>
    <mergeCell ref="E110:E112"/>
    <mergeCell ref="F110:F112"/>
    <mergeCell ref="G110:G112"/>
    <mergeCell ref="N113:N115"/>
    <mergeCell ref="V113:V115"/>
    <mergeCell ref="X113:X115"/>
    <mergeCell ref="Y113:Y115"/>
    <mergeCell ref="Z113:Z115"/>
    <mergeCell ref="AA113:AA115"/>
    <mergeCell ref="R113:R115"/>
    <mergeCell ref="O113:O115"/>
    <mergeCell ref="P113:P115"/>
    <mergeCell ref="Q113:Q115"/>
    <mergeCell ref="A113:A115"/>
    <mergeCell ref="B113:B115"/>
    <mergeCell ref="C113:C115"/>
    <mergeCell ref="D113:D115"/>
    <mergeCell ref="E113:E115"/>
    <mergeCell ref="F113:F115"/>
    <mergeCell ref="AC117:AC119"/>
    <mergeCell ref="AF117:AF119"/>
    <mergeCell ref="AD117:AD119"/>
    <mergeCell ref="AE117:AE119"/>
    <mergeCell ref="S113:S115"/>
    <mergeCell ref="T113:T115"/>
    <mergeCell ref="U113:U115"/>
    <mergeCell ref="AB113:AB115"/>
    <mergeCell ref="AC113:AC115"/>
    <mergeCell ref="AD113:AD115"/>
    <mergeCell ref="AA117:AA119"/>
    <mergeCell ref="S127:S129"/>
    <mergeCell ref="M127:M129"/>
    <mergeCell ref="W124:W126"/>
    <mergeCell ref="Z122:Z126"/>
    <mergeCell ref="AB117:AB119"/>
    <mergeCell ref="T117:T119"/>
    <mergeCell ref="U117:U119"/>
    <mergeCell ref="V117:V119"/>
    <mergeCell ref="X117:X119"/>
    <mergeCell ref="Z117:Z119"/>
    <mergeCell ref="H127:H129"/>
    <mergeCell ref="Z127:Z129"/>
    <mergeCell ref="L127:L129"/>
    <mergeCell ref="J127:J129"/>
    <mergeCell ref="I127:I129"/>
    <mergeCell ref="V128:V129"/>
    <mergeCell ref="Y128:Y129"/>
    <mergeCell ref="X128:X129"/>
    <mergeCell ref="AA127:AA129"/>
    <mergeCell ref="U127:U129"/>
    <mergeCell ref="T127:T129"/>
    <mergeCell ref="Y81:Y82"/>
    <mergeCell ref="Z81:Z82"/>
    <mergeCell ref="P108:P109"/>
    <mergeCell ref="Q108:Q109"/>
    <mergeCell ref="S108:S109"/>
    <mergeCell ref="T108:T109"/>
    <mergeCell ref="X108:X109"/>
    <mergeCell ref="S101:S102"/>
    <mergeCell ref="T101:T102"/>
    <mergeCell ref="U101:U102"/>
    <mergeCell ref="AA81:AA82"/>
    <mergeCell ref="W81:W82"/>
    <mergeCell ref="A127:A129"/>
    <mergeCell ref="B127:B129"/>
    <mergeCell ref="C127:C129"/>
    <mergeCell ref="D127:D129"/>
    <mergeCell ref="E127:E129"/>
    <mergeCell ref="F127:F129"/>
    <mergeCell ref="F81:F82"/>
    <mergeCell ref="G81:G82"/>
    <mergeCell ref="H81:H82"/>
    <mergeCell ref="I81:I82"/>
    <mergeCell ref="U81:U82"/>
    <mergeCell ref="J81:J82"/>
    <mergeCell ref="L81:L82"/>
    <mergeCell ref="M81:M82"/>
    <mergeCell ref="N81:N82"/>
    <mergeCell ref="T81:T82"/>
    <mergeCell ref="AB81:AB82"/>
    <mergeCell ref="AC81:AC82"/>
    <mergeCell ref="AD81:AD82"/>
    <mergeCell ref="AE81:AE82"/>
    <mergeCell ref="AF81:AF82"/>
    <mergeCell ref="O81:O82"/>
    <mergeCell ref="P81:P82"/>
    <mergeCell ref="Q81:Q82"/>
    <mergeCell ref="S81:S82"/>
    <mergeCell ref="X81:X82"/>
    <mergeCell ref="A81:A82"/>
    <mergeCell ref="B81:B82"/>
    <mergeCell ref="C81:C82"/>
    <mergeCell ref="D81:D82"/>
    <mergeCell ref="D40:D41"/>
    <mergeCell ref="E40:E41"/>
    <mergeCell ref="E81:E82"/>
    <mergeCell ref="A74:A79"/>
    <mergeCell ref="B74:B79"/>
    <mergeCell ref="C74:C79"/>
    <mergeCell ref="AD104:AD105"/>
    <mergeCell ref="AE104:AE105"/>
    <mergeCell ref="AF104:AF105"/>
    <mergeCell ref="X104:X105"/>
    <mergeCell ref="T104:T105"/>
    <mergeCell ref="U104:U105"/>
    <mergeCell ref="Z104:Z105"/>
    <mergeCell ref="AA104:AA105"/>
    <mergeCell ref="AB104:AB105"/>
    <mergeCell ref="AC104:AC105"/>
    <mergeCell ref="M104:M105"/>
    <mergeCell ref="N104:N105"/>
    <mergeCell ref="O104:O105"/>
    <mergeCell ref="P104:P105"/>
    <mergeCell ref="Q104:Q105"/>
    <mergeCell ref="S104:S105"/>
    <mergeCell ref="F104:F105"/>
    <mergeCell ref="G104:G105"/>
    <mergeCell ref="H104:H105"/>
    <mergeCell ref="I104:I105"/>
    <mergeCell ref="J104:J105"/>
    <mergeCell ref="L104:L105"/>
    <mergeCell ref="A104:A105"/>
    <mergeCell ref="B104:B105"/>
    <mergeCell ref="C104:C105"/>
    <mergeCell ref="D104:D105"/>
    <mergeCell ref="E104:E105"/>
    <mergeCell ref="I108:I109"/>
    <mergeCell ref="A108:A109"/>
    <mergeCell ref="B108:B109"/>
    <mergeCell ref="C108:C109"/>
    <mergeCell ref="D108:D109"/>
    <mergeCell ref="J108:J109"/>
    <mergeCell ref="L108:L109"/>
    <mergeCell ref="M108:M109"/>
    <mergeCell ref="N108:N109"/>
    <mergeCell ref="O108:O109"/>
    <mergeCell ref="AF120:AF121"/>
    <mergeCell ref="AA120:AA121"/>
    <mergeCell ref="AB120:AB121"/>
    <mergeCell ref="AC120:AC121"/>
    <mergeCell ref="AD120:AD121"/>
    <mergeCell ref="E108:E109"/>
    <mergeCell ref="F108:F109"/>
    <mergeCell ref="U108:U109"/>
    <mergeCell ref="G108:G109"/>
    <mergeCell ref="H108:H109"/>
    <mergeCell ref="Z120:Z121"/>
    <mergeCell ref="M117:M119"/>
    <mergeCell ref="N117:N119"/>
    <mergeCell ref="O117:O119"/>
    <mergeCell ref="P117:P119"/>
    <mergeCell ref="AE120:AE121"/>
    <mergeCell ref="O120:O121"/>
    <mergeCell ref="P120:P121"/>
    <mergeCell ref="Q120:Q121"/>
    <mergeCell ref="S120:S121"/>
    <mergeCell ref="T120:T121"/>
    <mergeCell ref="X120:X121"/>
    <mergeCell ref="A120:A121"/>
    <mergeCell ref="B120:B121"/>
    <mergeCell ref="C120:C121"/>
    <mergeCell ref="D120:D121"/>
    <mergeCell ref="E120:E121"/>
    <mergeCell ref="V120:V121"/>
    <mergeCell ref="U120:U121"/>
    <mergeCell ref="F120:F121"/>
    <mergeCell ref="G120:G121"/>
    <mergeCell ref="H120:H121"/>
    <mergeCell ref="AD122:AD126"/>
    <mergeCell ref="AE122:AE126"/>
    <mergeCell ref="AF122:AF126"/>
    <mergeCell ref="V122:V123"/>
    <mergeCell ref="V125:V126"/>
    <mergeCell ref="I120:I121"/>
    <mergeCell ref="J120:J121"/>
    <mergeCell ref="L120:L121"/>
    <mergeCell ref="M120:M121"/>
    <mergeCell ref="N120:N121"/>
    <mergeCell ref="AB122:AB126"/>
    <mergeCell ref="AC122:AC126"/>
    <mergeCell ref="L122:L126"/>
    <mergeCell ref="M122:M126"/>
    <mergeCell ref="N122:N126"/>
    <mergeCell ref="O122:O126"/>
    <mergeCell ref="Q122:Q126"/>
    <mergeCell ref="W122:W123"/>
    <mergeCell ref="AA122:AA126"/>
    <mergeCell ref="A122:A126"/>
    <mergeCell ref="F122:F126"/>
    <mergeCell ref="T122:T126"/>
    <mergeCell ref="U122:U126"/>
    <mergeCell ref="S122:S126"/>
    <mergeCell ref="H122:H126"/>
    <mergeCell ref="G122:G126"/>
    <mergeCell ref="I122:I126"/>
    <mergeCell ref="J122:J126"/>
    <mergeCell ref="P122:P126"/>
    <mergeCell ref="A117:A119"/>
    <mergeCell ref="B117:B119"/>
    <mergeCell ref="C117:C119"/>
    <mergeCell ref="D117:D119"/>
    <mergeCell ref="E117:E119"/>
    <mergeCell ref="F117:F119"/>
    <mergeCell ref="B122:B126"/>
    <mergeCell ref="C122:C126"/>
    <mergeCell ref="D122:D126"/>
    <mergeCell ref="E122:E126"/>
    <mergeCell ref="X122:X126"/>
    <mergeCell ref="G117:G119"/>
    <mergeCell ref="H117:H119"/>
    <mergeCell ref="I117:I119"/>
    <mergeCell ref="J117:J119"/>
    <mergeCell ref="L117:L119"/>
    <mergeCell ref="G127:G129"/>
    <mergeCell ref="AE127:AE129"/>
    <mergeCell ref="AF127:AF129"/>
    <mergeCell ref="N127:N129"/>
    <mergeCell ref="O127:O129"/>
    <mergeCell ref="P127:P129"/>
    <mergeCell ref="Q127:Q129"/>
    <mergeCell ref="AB127:AB129"/>
    <mergeCell ref="AC127:AC129"/>
    <mergeCell ref="AD127:AD129"/>
    <mergeCell ref="Q117:Q119"/>
    <mergeCell ref="S117:S119"/>
    <mergeCell ref="AF3:AF5"/>
    <mergeCell ref="Z3:AA4"/>
    <mergeCell ref="AB3:AC4"/>
    <mergeCell ref="AD3:AE4"/>
    <mergeCell ref="AF10:AF11"/>
    <mergeCell ref="AC10:AC11"/>
    <mergeCell ref="M4:S4"/>
    <mergeCell ref="T4:T5"/>
    <mergeCell ref="A28:A29"/>
    <mergeCell ref="B28:B29"/>
    <mergeCell ref="C28:C29"/>
    <mergeCell ref="D28:D29"/>
    <mergeCell ref="E28:E29"/>
    <mergeCell ref="F28:F29"/>
    <mergeCell ref="P24:P25"/>
    <mergeCell ref="N22:N23"/>
    <mergeCell ref="Q24:Q25"/>
    <mergeCell ref="L26:L27"/>
    <mergeCell ref="M26:M27"/>
    <mergeCell ref="N26:N27"/>
    <mergeCell ref="O26:O27"/>
    <mergeCell ref="P26:P27"/>
    <mergeCell ref="Q26:Q27"/>
    <mergeCell ref="N8:N9"/>
    <mergeCell ref="O8:O9"/>
    <mergeCell ref="N10:N11"/>
    <mergeCell ref="O10:O11"/>
    <mergeCell ref="O13:O16"/>
    <mergeCell ref="L18:L21"/>
    <mergeCell ref="M18:M21"/>
    <mergeCell ref="N18:N21"/>
    <mergeCell ref="O18:O21"/>
    <mergeCell ref="M13:M16"/>
    <mergeCell ref="A3:A5"/>
    <mergeCell ref="B3:B5"/>
    <mergeCell ref="C3:C5"/>
    <mergeCell ref="D3:D5"/>
    <mergeCell ref="E3:E5"/>
    <mergeCell ref="F4:L4"/>
    <mergeCell ref="AB8:AB9"/>
    <mergeCell ref="AD8:AD9"/>
    <mergeCell ref="AE8:AE9"/>
    <mergeCell ref="AF8:AF9"/>
    <mergeCell ref="AC8:AC9"/>
    <mergeCell ref="Z10:Z11"/>
    <mergeCell ref="AA10:AA11"/>
    <mergeCell ref="AB10:AB11"/>
    <mergeCell ref="AD10:AD11"/>
    <mergeCell ref="AE10:AE11"/>
    <mergeCell ref="V10:V11"/>
    <mergeCell ref="X10:X11"/>
    <mergeCell ref="Y10:Y11"/>
    <mergeCell ref="Y8:Y9"/>
    <mergeCell ref="Z8:Z9"/>
    <mergeCell ref="AA8:AA9"/>
    <mergeCell ref="V8:V9"/>
    <mergeCell ref="W8:W9"/>
    <mergeCell ref="Q10:Q11"/>
    <mergeCell ref="T10:T11"/>
    <mergeCell ref="U10:U11"/>
    <mergeCell ref="L8:L9"/>
    <mergeCell ref="J8:J9"/>
    <mergeCell ref="G8:G9"/>
    <mergeCell ref="H8:H9"/>
    <mergeCell ref="I8:I9"/>
    <mergeCell ref="M10:M11"/>
    <mergeCell ref="S10:S11"/>
    <mergeCell ref="A10:A11"/>
    <mergeCell ref="B10:B11"/>
    <mergeCell ref="C10:C11"/>
    <mergeCell ref="D10:D11"/>
    <mergeCell ref="E10:E11"/>
    <mergeCell ref="F10:F11"/>
    <mergeCell ref="G6:G7"/>
    <mergeCell ref="H6:H7"/>
    <mergeCell ref="I6:I7"/>
    <mergeCell ref="L6:L7"/>
    <mergeCell ref="M6:M7"/>
    <mergeCell ref="U6:U7"/>
    <mergeCell ref="N6:N7"/>
    <mergeCell ref="O6:O7"/>
    <mergeCell ref="Q6:Q7"/>
    <mergeCell ref="S6:S7"/>
    <mergeCell ref="A8:A9"/>
    <mergeCell ref="B8:B9"/>
    <mergeCell ref="C8:C9"/>
    <mergeCell ref="E8:E9"/>
    <mergeCell ref="F8:F9"/>
    <mergeCell ref="M8:M9"/>
    <mergeCell ref="D8:D9"/>
    <mergeCell ref="AD6:AD7"/>
    <mergeCell ref="AE6:AE7"/>
    <mergeCell ref="X6:X7"/>
    <mergeCell ref="Y6:Y7"/>
    <mergeCell ref="Z6:Z7"/>
    <mergeCell ref="AA6:AA7"/>
    <mergeCell ref="AB6:AB7"/>
    <mergeCell ref="AC6:AC7"/>
    <mergeCell ref="AF13:AF16"/>
    <mergeCell ref="A6:A7"/>
    <mergeCell ref="B6:B7"/>
    <mergeCell ref="C6:C7"/>
    <mergeCell ref="D6:D7"/>
    <mergeCell ref="E6:E7"/>
    <mergeCell ref="F6:F7"/>
    <mergeCell ref="T6:T7"/>
    <mergeCell ref="V6:V7"/>
    <mergeCell ref="AF6:AF7"/>
    <mergeCell ref="AC13:AC16"/>
    <mergeCell ref="T13:T16"/>
    <mergeCell ref="V13:V16"/>
    <mergeCell ref="X13:X16"/>
    <mergeCell ref="Y13:Y16"/>
    <mergeCell ref="Z13:Z16"/>
    <mergeCell ref="AA13:AA16"/>
    <mergeCell ref="AB13:AB16"/>
    <mergeCell ref="V28:V29"/>
    <mergeCell ref="N13:N16"/>
    <mergeCell ref="F22:F23"/>
    <mergeCell ref="C13:C16"/>
    <mergeCell ref="D13:D16"/>
    <mergeCell ref="E13:E16"/>
    <mergeCell ref="F13:F16"/>
    <mergeCell ref="P18:P21"/>
    <mergeCell ref="O22:O23"/>
    <mergeCell ref="P22:P23"/>
    <mergeCell ref="B13:B16"/>
    <mergeCell ref="F3:U3"/>
    <mergeCell ref="U4:U5"/>
    <mergeCell ref="V3:V5"/>
    <mergeCell ref="X3:X5"/>
    <mergeCell ref="W3:W5"/>
    <mergeCell ref="Q8:Q9"/>
    <mergeCell ref="T8:T9"/>
    <mergeCell ref="U8:U9"/>
    <mergeCell ref="J6:J7"/>
    <mergeCell ref="C18:C21"/>
    <mergeCell ref="Y3:Y5"/>
    <mergeCell ref="Y28:Y29"/>
    <mergeCell ref="B18:B21"/>
    <mergeCell ref="A18:A21"/>
    <mergeCell ref="W18:W21"/>
    <mergeCell ref="X18:X21"/>
    <mergeCell ref="V18:V21"/>
    <mergeCell ref="T18:T21"/>
    <mergeCell ref="A13:A16"/>
    <mergeCell ref="AF18:AF21"/>
    <mergeCell ref="A22:A23"/>
    <mergeCell ref="B22:B23"/>
    <mergeCell ref="C22:C23"/>
    <mergeCell ref="D22:D23"/>
    <mergeCell ref="E22:E23"/>
    <mergeCell ref="E18:E21"/>
    <mergeCell ref="F18:F21"/>
    <mergeCell ref="D18:D21"/>
    <mergeCell ref="G22:G23"/>
    <mergeCell ref="H22:H23"/>
    <mergeCell ref="I22:I23"/>
    <mergeCell ref="J22:J23"/>
    <mergeCell ref="L22:L23"/>
    <mergeCell ref="M22:M23"/>
    <mergeCell ref="AA24:AA25"/>
    <mergeCell ref="L24:L25"/>
    <mergeCell ref="M24:M25"/>
    <mergeCell ref="N24:N25"/>
    <mergeCell ref="O24:O25"/>
    <mergeCell ref="AB24:AB25"/>
    <mergeCell ref="AF24:AF25"/>
    <mergeCell ref="AC24:AC25"/>
    <mergeCell ref="T22:T23"/>
    <mergeCell ref="Y22:Y23"/>
    <mergeCell ref="Z22:Z23"/>
    <mergeCell ref="AA22:AA23"/>
    <mergeCell ref="E24:E25"/>
    <mergeCell ref="A24:A25"/>
    <mergeCell ref="B24:B25"/>
    <mergeCell ref="C24:C25"/>
    <mergeCell ref="D24:D25"/>
    <mergeCell ref="AF22:AF23"/>
    <mergeCell ref="X22:X23"/>
    <mergeCell ref="T24:T25"/>
    <mergeCell ref="Y24:Y25"/>
    <mergeCell ref="Z24:Z25"/>
    <mergeCell ref="A26:A27"/>
    <mergeCell ref="B26:B27"/>
    <mergeCell ref="C26:C27"/>
    <mergeCell ref="AD26:AD27"/>
    <mergeCell ref="AE26:AE27"/>
    <mergeCell ref="AF26:AF27"/>
    <mergeCell ref="X26:X27"/>
    <mergeCell ref="AC26:AC27"/>
    <mergeCell ref="D26:D27"/>
    <mergeCell ref="E26:E27"/>
    <mergeCell ref="F26:F27"/>
    <mergeCell ref="T26:T27"/>
    <mergeCell ref="V26:V27"/>
    <mergeCell ref="AB26:AB27"/>
    <mergeCell ref="Y26:Y27"/>
    <mergeCell ref="Z26:Z27"/>
    <mergeCell ref="AA26:AA27"/>
    <mergeCell ref="G26:G27"/>
    <mergeCell ref="H26:H27"/>
    <mergeCell ref="I26:I27"/>
    <mergeCell ref="F24:F25"/>
    <mergeCell ref="N28:N29"/>
    <mergeCell ref="O28:O29"/>
    <mergeCell ref="AD13:AD16"/>
    <mergeCell ref="AE13:AE16"/>
    <mergeCell ref="AB22:AB23"/>
    <mergeCell ref="AC22:AC23"/>
    <mergeCell ref="Z18:Z21"/>
    <mergeCell ref="AA18:AA21"/>
    <mergeCell ref="AB18:AB21"/>
    <mergeCell ref="AC18:AC21"/>
    <mergeCell ref="S28:S29"/>
    <mergeCell ref="T28:T29"/>
    <mergeCell ref="U13:U16"/>
    <mergeCell ref="S8:S9"/>
    <mergeCell ref="G28:G29"/>
    <mergeCell ref="H28:H29"/>
    <mergeCell ref="I28:I29"/>
    <mergeCell ref="J28:J29"/>
    <mergeCell ref="L28:L29"/>
    <mergeCell ref="M28:M29"/>
    <mergeCell ref="Z30:Z31"/>
    <mergeCell ref="AA30:AA31"/>
    <mergeCell ref="AF28:AF29"/>
    <mergeCell ref="A30:A31"/>
    <mergeCell ref="B30:B31"/>
    <mergeCell ref="C30:C31"/>
    <mergeCell ref="D30:D31"/>
    <mergeCell ref="E30:E31"/>
    <mergeCell ref="P28:P29"/>
    <mergeCell ref="P30:P31"/>
    <mergeCell ref="Q28:Q29"/>
    <mergeCell ref="AB28:AB29"/>
    <mergeCell ref="AC28:AC29"/>
    <mergeCell ref="AD28:AD29"/>
    <mergeCell ref="AE28:AE29"/>
    <mergeCell ref="Z28:Z29"/>
    <mergeCell ref="AA28:AA29"/>
    <mergeCell ref="U28:U29"/>
    <mergeCell ref="X28:X29"/>
    <mergeCell ref="Y30:Y31"/>
    <mergeCell ref="AB30:AB31"/>
    <mergeCell ref="AC30:AC31"/>
    <mergeCell ref="F30:F31"/>
    <mergeCell ref="Q30:Q31"/>
    <mergeCell ref="S30:S31"/>
    <mergeCell ref="T30:T31"/>
    <mergeCell ref="U30:U31"/>
    <mergeCell ref="V30:V31"/>
    <mergeCell ref="O30:O31"/>
    <mergeCell ref="F32:F33"/>
    <mergeCell ref="AF30:AF31"/>
    <mergeCell ref="G30:G31"/>
    <mergeCell ref="H30:H31"/>
    <mergeCell ref="I30:I31"/>
    <mergeCell ref="J30:J31"/>
    <mergeCell ref="L30:L31"/>
    <mergeCell ref="M30:M31"/>
    <mergeCell ref="N30:N31"/>
    <mergeCell ref="X30:X31"/>
    <mergeCell ref="H32:H33"/>
    <mergeCell ref="I32:I33"/>
    <mergeCell ref="J32:J33"/>
    <mergeCell ref="L32:L33"/>
    <mergeCell ref="M32:M33"/>
    <mergeCell ref="A32:A33"/>
    <mergeCell ref="B32:B33"/>
    <mergeCell ref="C32:C33"/>
    <mergeCell ref="D32:D33"/>
    <mergeCell ref="E32:E33"/>
    <mergeCell ref="AF32:AF33"/>
    <mergeCell ref="U32:U33"/>
    <mergeCell ref="X32:X33"/>
    <mergeCell ref="W32:W33"/>
    <mergeCell ref="Y32:Y33"/>
    <mergeCell ref="Z32:Z33"/>
    <mergeCell ref="AA32:AA33"/>
    <mergeCell ref="AB32:AB33"/>
    <mergeCell ref="AC32:AC33"/>
    <mergeCell ref="AD32:AD33"/>
    <mergeCell ref="AD30:AD31"/>
    <mergeCell ref="AE30:AE31"/>
    <mergeCell ref="Q32:Q33"/>
    <mergeCell ref="S32:S33"/>
    <mergeCell ref="G90:G91"/>
    <mergeCell ref="L90:L91"/>
    <mergeCell ref="O90:O91"/>
    <mergeCell ref="P90:P91"/>
    <mergeCell ref="M90:M91"/>
    <mergeCell ref="G32:G33"/>
    <mergeCell ref="AD18:AD21"/>
    <mergeCell ref="AE18:AE21"/>
    <mergeCell ref="N32:N33"/>
    <mergeCell ref="O32:O33"/>
    <mergeCell ref="P32:P33"/>
    <mergeCell ref="T32:T33"/>
    <mergeCell ref="S18:S21"/>
    <mergeCell ref="U18:U21"/>
    <mergeCell ref="Q18:Q21"/>
    <mergeCell ref="AE32:AE33"/>
    <mergeCell ref="J90:J91"/>
    <mergeCell ref="H90:H91"/>
    <mergeCell ref="I90:I91"/>
    <mergeCell ref="W90:W91"/>
    <mergeCell ref="A90:A91"/>
    <mergeCell ref="B90:B91"/>
    <mergeCell ref="C90:C91"/>
    <mergeCell ref="D90:D91"/>
    <mergeCell ref="E90:E91"/>
    <mergeCell ref="R90:R91"/>
    <mergeCell ref="AE90:AE91"/>
    <mergeCell ref="AF90:AF91"/>
    <mergeCell ref="A40:A41"/>
    <mergeCell ref="B40:B41"/>
    <mergeCell ref="C40:C41"/>
    <mergeCell ref="F90:F91"/>
    <mergeCell ref="T90:T91"/>
    <mergeCell ref="U90:U91"/>
    <mergeCell ref="Z90:Z91"/>
    <mergeCell ref="AA90:AA91"/>
    <mergeCell ref="G18:G21"/>
    <mergeCell ref="H18:H21"/>
    <mergeCell ref="I18:I21"/>
    <mergeCell ref="J18:J21"/>
    <mergeCell ref="AC90:AC91"/>
    <mergeCell ref="AD90:AD91"/>
    <mergeCell ref="AB90:AB91"/>
    <mergeCell ref="Q90:Q91"/>
    <mergeCell ref="S90:S91"/>
    <mergeCell ref="N90:N91"/>
    <mergeCell ref="A130:A131"/>
    <mergeCell ref="B130:B131"/>
    <mergeCell ref="C130:C131"/>
    <mergeCell ref="D130:D131"/>
    <mergeCell ref="E130:E131"/>
    <mergeCell ref="F130:F131"/>
    <mergeCell ref="G130:G131"/>
    <mergeCell ref="H130:H131"/>
    <mergeCell ref="I130:I131"/>
    <mergeCell ref="J130:J131"/>
    <mergeCell ref="L130:L131"/>
    <mergeCell ref="M130:M131"/>
    <mergeCell ref="N130:N131"/>
    <mergeCell ref="O130:O131"/>
    <mergeCell ref="P130:P131"/>
    <mergeCell ref="Q130:Q131"/>
    <mergeCell ref="S130:S131"/>
    <mergeCell ref="T130:T131"/>
    <mergeCell ref="U130:U131"/>
    <mergeCell ref="Z130:Z131"/>
    <mergeCell ref="AA130:AA131"/>
    <mergeCell ref="AB130:AB131"/>
    <mergeCell ref="AC130:AC131"/>
    <mergeCell ref="AD130:AD131"/>
    <mergeCell ref="AE130:AE131"/>
    <mergeCell ref="AF130:AF131"/>
    <mergeCell ref="A132:A137"/>
    <mergeCell ref="B132:B137"/>
    <mergeCell ref="C132:C137"/>
    <mergeCell ref="D132:D137"/>
    <mergeCell ref="E132:E137"/>
    <mergeCell ref="F132:F137"/>
    <mergeCell ref="AC132:AC137"/>
    <mergeCell ref="AB132:AB137"/>
    <mergeCell ref="Z132:Z137"/>
    <mergeCell ref="AD132:AD137"/>
    <mergeCell ref="AE132:AE137"/>
    <mergeCell ref="AF132:AF137"/>
    <mergeCell ref="X132:X137"/>
    <mergeCell ref="F93:F94"/>
    <mergeCell ref="G93:G94"/>
    <mergeCell ref="H93:H94"/>
    <mergeCell ref="I93:I94"/>
    <mergeCell ref="M93:M94"/>
    <mergeCell ref="S132:S137"/>
    <mergeCell ref="T132:T137"/>
    <mergeCell ref="U132:U137"/>
    <mergeCell ref="V132:V137"/>
    <mergeCell ref="Q132:Q137"/>
    <mergeCell ref="A101:A102"/>
    <mergeCell ref="B101:B102"/>
    <mergeCell ref="C101:C102"/>
    <mergeCell ref="D101:D102"/>
    <mergeCell ref="E101:E102"/>
    <mergeCell ref="P132:P137"/>
    <mergeCell ref="N132:N137"/>
    <mergeCell ref="O132:O137"/>
    <mergeCell ref="M132:M137"/>
    <mergeCell ref="L132:L137"/>
    <mergeCell ref="G132:G137"/>
    <mergeCell ref="H132:H137"/>
    <mergeCell ref="I132:I137"/>
    <mergeCell ref="J132:J137"/>
    <mergeCell ref="F101:F102"/>
    <mergeCell ref="G101:G102"/>
    <mergeCell ref="H101:H102"/>
    <mergeCell ref="I101:I102"/>
    <mergeCell ref="J101:J102"/>
    <mergeCell ref="L101:L102"/>
    <mergeCell ref="M101:M102"/>
    <mergeCell ref="N101:N102"/>
    <mergeCell ref="O101:O102"/>
    <mergeCell ref="P101:P102"/>
    <mergeCell ref="Q101:Q102"/>
    <mergeCell ref="R101:R102"/>
    <mergeCell ref="AC101:AC102"/>
    <mergeCell ref="AD101:AD102"/>
    <mergeCell ref="AE101:AE102"/>
    <mergeCell ref="AF101:AF102"/>
    <mergeCell ref="W101:W102"/>
    <mergeCell ref="X101:X102"/>
    <mergeCell ref="Y101:Y102"/>
    <mergeCell ref="Z101:Z102"/>
    <mergeCell ref="AA101:AA102"/>
    <mergeCell ref="AB101:AB102"/>
    <mergeCell ref="D74:D79"/>
    <mergeCell ref="E74:E79"/>
    <mergeCell ref="F74:F79"/>
    <mergeCell ref="G74:G79"/>
    <mergeCell ref="H74:H79"/>
    <mergeCell ref="I74:I79"/>
    <mergeCell ref="J74:J79"/>
    <mergeCell ref="L74:L79"/>
    <mergeCell ref="M74:M79"/>
    <mergeCell ref="N74:N79"/>
    <mergeCell ref="O74:O79"/>
    <mergeCell ref="P74:P79"/>
    <mergeCell ref="Q74:Q79"/>
    <mergeCell ref="R74:R79"/>
    <mergeCell ref="S74:S79"/>
    <mergeCell ref="T74:T79"/>
    <mergeCell ref="U74:U79"/>
    <mergeCell ref="V74:V79"/>
    <mergeCell ref="A70:A73"/>
    <mergeCell ref="B70:B73"/>
    <mergeCell ref="C70:C73"/>
    <mergeCell ref="D70:D73"/>
    <mergeCell ref="E70:E73"/>
    <mergeCell ref="F70:F73"/>
    <mergeCell ref="AB70:AB73"/>
    <mergeCell ref="AC70:AC73"/>
    <mergeCell ref="X70:X73"/>
    <mergeCell ref="Y70:Y73"/>
    <mergeCell ref="Z70:Z73"/>
    <mergeCell ref="AA70:AA73"/>
    <mergeCell ref="H70:H73"/>
    <mergeCell ref="I70:I73"/>
    <mergeCell ref="J70:J73"/>
    <mergeCell ref="L70:L73"/>
    <mergeCell ref="M70:M73"/>
    <mergeCell ref="S70:S73"/>
    <mergeCell ref="G65:G66"/>
    <mergeCell ref="H65:H66"/>
    <mergeCell ref="P65:P66"/>
    <mergeCell ref="AD70:AD73"/>
    <mergeCell ref="N70:N73"/>
    <mergeCell ref="O70:O73"/>
    <mergeCell ref="P70:P73"/>
    <mergeCell ref="Q70:Q73"/>
    <mergeCell ref="R70:R73"/>
    <mergeCell ref="G70:G73"/>
    <mergeCell ref="A65:A66"/>
    <mergeCell ref="B65:B66"/>
    <mergeCell ref="C65:C66"/>
    <mergeCell ref="D65:D66"/>
    <mergeCell ref="E65:E66"/>
    <mergeCell ref="F65:F66"/>
    <mergeCell ref="L65:L66"/>
    <mergeCell ref="M65:M66"/>
    <mergeCell ref="N65:N66"/>
    <mergeCell ref="O65:O66"/>
    <mergeCell ref="AB65:AB66"/>
    <mergeCell ref="AF70:AF73"/>
    <mergeCell ref="AE70:AE73"/>
    <mergeCell ref="T70:T73"/>
    <mergeCell ref="U70:U73"/>
    <mergeCell ref="V70:V73"/>
    <mergeCell ref="R65:R66"/>
    <mergeCell ref="S65:S66"/>
    <mergeCell ref="T65:T66"/>
    <mergeCell ref="U65:U66"/>
    <mergeCell ref="AD65:AD66"/>
    <mergeCell ref="Q65:Q66"/>
    <mergeCell ref="AE65:AE66"/>
    <mergeCell ref="AF65:AF66"/>
    <mergeCell ref="V65:V66"/>
    <mergeCell ref="I65:I66"/>
    <mergeCell ref="J65:J66"/>
    <mergeCell ref="X65:X66"/>
    <mergeCell ref="Y65:Y66"/>
    <mergeCell ref="Z65:Z66"/>
    <mergeCell ref="AA65:AA66"/>
    <mergeCell ref="AC65:AC66"/>
  </mergeCells>
  <hyperlinks>
    <hyperlink ref="V6" r:id="rId1" display="C:\Users\Administrator\AppData\Roaming\Microsoft\Excel\773-UB 24-3-2004 Cong ty Van Phat chu truong 2004.pdf"/>
    <hyperlink ref="W11" r:id="rId2" display="qd_1588_signed.pdf"/>
    <hyperlink ref="Y10" r:id="rId3" display="C:\Users\Administrator\AppData\Roaming\Microsoft\Excel\qd_2416_1_signed.pdf"/>
    <hyperlink ref="W12" r:id="rId4" display="994-QD-UBND_30-01.pdf"/>
    <hyperlink ref="E12" r:id="rId5" display="C:\Users\Administrator\AppData\Roaming\Microsoft\Excel\2725-QĐ-UBND 22-10.pdf"/>
    <hyperlink ref="W13" r:id="rId6" display="1475-2003-1500-KNO-GV-TrgDHCT.pdf"/>
    <hyperlink ref="W14:W16" r:id="rId7" display="C:\Users\Administrator\AppData\Roaming\Microsoft\Excel\Quyet dinh 3519.pdf"/>
    <hyperlink ref="W15" r:id="rId8" display="2799-2012-KNO-GV-DHCT.pdf"/>
    <hyperlink ref="W16" r:id="rId9" display="2257-QĐ-UBND 24-8.pdf"/>
    <hyperlink ref="W7" r:id="rId10" display="653-QD-UBND 19-3.pdf"/>
    <hyperlink ref="W6" r:id="rId11" display="2430.2007-TDCcKhuong-VanPhat.pdf"/>
    <hyperlink ref="X17" r:id="rId12" display="QD 2503 phe duyet dau tu truong DH Y Duoc.pdf"/>
    <hyperlink ref="W17" r:id="rId13" display="2973-QD-UBND 28-10-2010 Khu TDC Truong DH Y duoc Can Tho.pdf"/>
    <hyperlink ref="V36" r:id="rId14" display="QD_2017 Cty Hong Phat khu dan cu GD3.pdf"/>
    <hyperlink ref="V18" r:id="rId15" display="C:\Users\Administrator\AppData\Roaming\Microsoft\Excel\2604-qd-ubnd_10-9.pdf"/>
    <hyperlink ref="W18" r:id="rId16" display="C:\Users\Administrator\AppData\Roaming\Microsoft\Excel\183-QD-UBND_17-01.pdf"/>
    <hyperlink ref="X18" r:id="rId17" display="C:\Users\Administrator\AppData\Roaming\Microsoft\Excel\qd_1348-Khu đô thị mới An Bình_signed.pdf"/>
    <hyperlink ref="Y18" r:id="rId18" display="QD_2670 giao dat dot 1 do thi An Binh.pdf"/>
    <hyperlink ref="Y19" r:id="rId19" display="3374-QD-UBND_20-12 giao dat dot 2.pdf"/>
    <hyperlink ref="Y21" r:id="rId20" display="qd_2420_1_signed.pdf"/>
    <hyperlink ref="Y20" r:id="rId21" display="904-QD-UBND 12-4.pdf"/>
    <hyperlink ref="V22" r:id="rId22" display="940-qd-ubnd_06-4.pdf"/>
    <hyperlink ref="V23" r:id="rId23" display="qd_768_signed.pdf"/>
    <hyperlink ref="W22" r:id="rId24" display="qd_2954_signed49130.pdf"/>
    <hyperlink ref="W23" r:id="rId25" display="1010-QD-UBND_07-02.pdf"/>
    <hyperlink ref="V24" r:id="rId26" display="493-UBND-XDDT 14-02-2012 chu truong KDT pham ngu lao.pdf"/>
    <hyperlink ref="V25" r:id="rId27" display="2184-UBND-XDDT 25-5-2012 chu truong KDT pham ngu lao.pdf"/>
    <hyperlink ref="X24" r:id="rId28" display="1154-QĐ-UBND.pdf"/>
    <hyperlink ref="X25" r:id="rId29" display="2800-QĐ-UBND 29-10.pdf"/>
    <hyperlink ref="W24" r:id="rId30" display="3290-QD-UBND_27-10 Pham Ngu Lao.pdf"/>
    <hyperlink ref="W25" r:id="rId31" display="3498-QD-UBND_16-11-2016.pdf"/>
    <hyperlink ref="V26:V27" r:id="rId32" display="959-QD-UB 24-3-2008.quy hoach dat KNV con Khuong Cty Dia Oc.pdf"/>
    <hyperlink ref="W26" r:id="rId33" display="2785-2004-1500-NhavuoncKhuong-DiaOc.pdf"/>
    <hyperlink ref="W27" r:id="rId34" display="3383-QD-UBND 12-11-2015 Cty Dia oc Khu nha vuon Con Khuong.pdf"/>
    <hyperlink ref="X8" r:id="rId35" display="77- QĐ-CT.UB 2001 phê duyệt dự án khu dân cư 91B (gđ 1).pdf"/>
    <hyperlink ref="X9" r:id="rId36" display="2672-QĐ-CT.UB 2001 phê duyệt dự án đầu tư khu dân cư 91B (gđ 2).pdf"/>
    <hyperlink ref="W10" r:id="rId37" display="26-QĐ-UB 2005 phê duyệt QH chi tiết 1.500 khu dân cư 91B-gđ 3, p.An Bình do CTy PT nhà đầu tư.pdf"/>
    <hyperlink ref="Y28" r:id="rId38" display="C:\Users\Administrator\AppData\Roaming\Microsoft\Excel\QD 373 giao dat dot 1.pdf"/>
    <hyperlink ref="W29" r:id="rId39" display="410-QD-UBND_04-3.pdf"/>
    <hyperlink ref="V28" r:id="rId40" display="C:\Users\Administrator\AppData\Roaming\Microsoft\Excel\CV 425 chu truong.pdf"/>
    <hyperlink ref="W28" r:id="rId41" display="QD 2551 Hong Quang.pdf"/>
    <hyperlink ref="V32" r:id="rId42" display="3283-QĐ-UBND 26-10 Dai Ngan.pdf"/>
    <hyperlink ref="V33" r:id="rId43" display="qd_233_signed80123.pdf"/>
    <hyperlink ref="X32:X33" r:id="rId44" display="2649-QD-UBND 04-11.pdf"/>
    <hyperlink ref="W32:W33" r:id="rId45" display="5956-QD-UBND_31-8 phe duyet QH 1_500.pdf"/>
    <hyperlink ref="V34" r:id="rId46" display="QĐ so 1814 - Vv giao Công ty STK thuc hien Khu do thi moi STK An Binh.pdf"/>
    <hyperlink ref="X34" r:id="rId47" display="qd2582_1_signed.pdf"/>
    <hyperlink ref="W34" r:id="rId48" display="QD 6255-quy hoach STK An B�nh.pdf"/>
    <hyperlink ref="V35" r:id="rId49" display="3297-QD-UBND 12-12.pdf"/>
    <hyperlink ref="V37" r:id="rId50" display="175-QD-UBND 21-01.pdf"/>
    <hyperlink ref="V127" r:id="rId51" display="2231-QĐ-UBND 13-7.pdf"/>
    <hyperlink ref="V128" r:id="rId52" display="qd_465_signed11845.pdf"/>
    <hyperlink ref="X127" r:id="rId53" display="234489_qd_3125_signed.pdf"/>
    <hyperlink ref="X128" r:id="rId54" display="qd_232_2020_02_13_1_signed.pdf"/>
    <hyperlink ref="Y127" r:id="rId55" display="252144_qd_25_signed.pdf"/>
    <hyperlink ref="Y128" r:id="rId56" display="qd_1115_signed.pdf"/>
    <hyperlink ref="V122" r:id="rId57" display="14-qd-ubnd 05-01.pdf"/>
    <hyperlink ref="V124" r:id="rId58" display="187-qd-ubnd_25-01.pdf"/>
    <hyperlink ref="V125" r:id="rId59" display="qd_18_signed58415.pdf"/>
    <hyperlink ref="X122:X124" r:id="rId60" display="QD_2712 chap thuan dau tu du an.pdf"/>
    <hyperlink ref="Y122" r:id="rId61" display="1997-QĐ-UBND 04-8.pdf"/>
    <hyperlink ref="Y125" r:id="rId62" display="1998-QD-UBND_04-8.pdf"/>
    <hyperlink ref="Y123" r:id="rId63" display="2501-QĐ-UBND 21-9.pdf"/>
    <hyperlink ref="Y124" r:id="rId64" display="QD_2609 dieu chinh dt giao dat.pdf"/>
    <hyperlink ref="Y126" r:id="rId65" display="QD_2610 dieu chinh QD giao dat.pdf"/>
    <hyperlink ref="V120:V121" r:id="rId66" display="qd_3014_signed43687.pdf"/>
    <hyperlink ref="V107" r:id="rId67" display="1535-QD-UBND_25-6.pdf"/>
    <hyperlink ref="V108" r:id="rId68" display="2012-QD-UBND_04-8.pdf"/>
    <hyperlink ref="V109" r:id="rId69" display="252417_qd_35_signed.pdf"/>
    <hyperlink ref="X108:X109" r:id="rId70" display="qd_3173_1_signed.pdf"/>
    <hyperlink ref="V116" r:id="rId71" display="3131/QĐ-UBND 23/10/2015"/>
    <hyperlink ref="W116" r:id="rId72" display="qd_268_2020_02_20_1_signed.pdf"/>
    <hyperlink ref="V106" r:id="rId73" display="2521-QD-UBND_08-8.pdf"/>
    <hyperlink ref="W106" r:id="rId74" display="3089-QD-UBND_27-6.pdf"/>
    <hyperlink ref="X106" r:id="rId75" display="215-QD-UBND 24-01.pdf"/>
    <hyperlink ref="Y106" r:id="rId76" display="537-QD-UBND 07-3.pdf"/>
    <hyperlink ref="V104" r:id="rId77" display="2163-QĐ-UBND 01-7.pdf"/>
    <hyperlink ref="V105" r:id="rId78" display="1938-QĐ-UBND 02-8.pdf"/>
    <hyperlink ref="W104" r:id="rId79" display="2845-QD-UBND_24-4.pdf"/>
    <hyperlink ref="W105" r:id="rId80" display="5684-QD-UBND_21-11.pdf"/>
    <hyperlink ref="Y104" r:id="rId81" display="213535_qd_2724_signed.pdf"/>
    <hyperlink ref="Y105" r:id="rId82" display="213918_qd_2744_signed.pdf"/>
    <hyperlink ref="X104:X105" r:id="rId83" display="1449-QD-UBND 17-6.pdf"/>
    <hyperlink ref="V30:V31" r:id="rId84" display="3591-QD-UBND 01-12-2015 Cty BDS An Khương.pdf"/>
    <hyperlink ref="W30" r:id="rId85" display="10851-QĐ-UBND 07-9 An Khuong.pdf"/>
    <hyperlink ref="W31" r:id="rId86" display="7744-QD-UBND_14-12.pdf"/>
    <hyperlink ref="V6:V7" r:id="rId87" display="773-UB 24-3-2004 Cong ty Van Phat chu truong 2004.pdf"/>
    <hyperlink ref="Y10:Y11" r:id="rId88" display="qd_2416_1_signed.pdf"/>
    <hyperlink ref="W14" r:id="rId89" display="Quyet dinh 3519.pdf"/>
    <hyperlink ref="V18:V21" r:id="rId90" display="2604-qd-ubnd_10-9.pdf"/>
    <hyperlink ref="W18:W21" r:id="rId91" display="183-QD-UBND_17-01.pdf"/>
    <hyperlink ref="X18:X21" r:id="rId92" display="qd_1348-Khu đô thị mới An Bình_signed.pdf"/>
    <hyperlink ref="V28:V29" r:id="rId93" display="CV 425 chu truong.pdf"/>
    <hyperlink ref="Y28:Y29" r:id="rId94" display="QD 373 giao dat dot 1.pdf"/>
    <hyperlink ref="X36" r:id="rId95" display="qd_472_2020_03_12_1_signed.pdf"/>
    <hyperlink ref="V81" r:id="rId96" display="4259-UBND-XDCB 12-10-2005 chu truong Lo 16.pdf"/>
    <hyperlink ref="V82" r:id="rId97" display="3667-UBND-XDĐT 30-10-2018 vv thu hoi chu truong phan DT 85,4 ha - lo 16.pdf"/>
    <hyperlink ref="W81:W82" r:id="rId98" display="10-2008-1500-TDCvaNOCN-CPKCNSG-CT.pdf"/>
    <hyperlink ref="V83" r:id="rId99" display="500-QĐ-UBND 29-02 Bong Sen Vang.pdf"/>
    <hyperlink ref="W83" r:id="rId100" display="2370-QĐ-UBND 09-6.pdf"/>
    <hyperlink ref="V84" r:id="rId101" display="1022-QĐ CHU TRUONG DAU TU 13.4.2017 HTX THANH BINH.pdf"/>
    <hyperlink ref="X84" r:id="rId102" display="qd_2987_1_signed.pdf"/>
    <hyperlink ref="W84" r:id="rId103" display="Quyet Dinh 4932_1-500 Lo 13B.pdf"/>
    <hyperlink ref="V130" r:id="rId104" display="413-QD-UBND 21-02.pdf"/>
    <hyperlink ref="V131" r:id="rId105" display="qd_1376_signed.pdf"/>
    <hyperlink ref="Y133" r:id="rId106" display="2709-QĐ-UBND 24-9.pdf"/>
    <hyperlink ref="Y134" r:id="rId107" display="528-qd-ubnd_02-3.pdf"/>
    <hyperlink ref="Y135" r:id="rId108" display="146-QD-UBND_18-01..pdf"/>
    <hyperlink ref="Y136" r:id="rId109" display="2612-QĐ-UBND 11-10.pdf"/>
    <hyperlink ref="Y137" r:id="rId110" display="490-QD-UBND 01-3.pdf"/>
    <hyperlink ref="W127" r:id="rId111" display="3002-QĐ-UBND 05-10-2016 phê duyệt QH chi tiết 1.500 KĐT mới H.Thới Lai.pdf"/>
    <hyperlink ref="W128" r:id="rId112" display="5296-QĐ-UBND 01-12- 2017 Thới Lai phê duyệt điều chỉnh cục bộ QH chi tiết 1.500 KĐT mới H.Thới Lai.pdf"/>
    <hyperlink ref="W129" r:id="rId113" display="5381-QĐ-UBND 2017 Thới Lai phê duyệt điều chỉnh QH 1.500 KĐT mới huyện Thới Lai.pdf"/>
    <hyperlink ref="W117" r:id="rId114" display="2079-2008-1500-TTtthuyenly-VinhThanh.pdf"/>
    <hyperlink ref="W119" r:id="rId115" display="1185-qd-ubnd_27-4.pdf"/>
    <hyperlink ref="W113" r:id="rId116" display="943-2005-1500-TDC-LongThanh2.pdf"/>
    <hyperlink ref="W114" r:id="rId117" display="1484-QĐ-UBND 25-5-2015 DNTN Huynh Chau.pdf"/>
    <hyperlink ref="W115" r:id="rId118" display="67-QD-UBND_10-01-2017.pdf"/>
    <hyperlink ref="W110" r:id="rId119" display="1760-2005-1500-TDCThoiThuan-gd2.pdf"/>
    <hyperlink ref="W111" r:id="rId120" display="357-QD-UBND NGAY 07-02-2013.pdf"/>
    <hyperlink ref="W112" r:id="rId121" display="qd_751_signed25812.pdf"/>
    <hyperlink ref="Y111:Y112" r:id="rId122" display="1169-QD-UBND_27-4.pdf"/>
    <hyperlink ref="W120" r:id="rId123" display="QD 821 PHE DUYET QUY HOACH TY LE 1-500.pdf"/>
    <hyperlink ref="W121" r:id="rId124" display="QD 3831 dieu chinh cuc bo 1-500 TL GD2.pdf"/>
    <hyperlink ref="W122:W123" r:id="rId125" display="QD  1177 PHE DUYET 1-500 DU AN THOI LAI.pdf"/>
    <hyperlink ref="W124:W126" r:id="rId126" display="QD 894 Dieu chinh cuc bo Quy hoach 1-500 Thoi Lai.pdf"/>
    <hyperlink ref="V117:V119" r:id="rId127" display="CV_1394_nam_2007_cua_UBTP_thong_nhat_chu_truong_da.pdf"/>
    <hyperlink ref="V55" r:id="rId128" display="5530-UBND-QH-15-11-2007-chu truong lo so 21 Cty 586.pdf"/>
    <hyperlink ref="V56" r:id="rId129" display="cv_2228_signed.pdf"/>
    <hyperlink ref="V95" r:id="rId130" display="271-QD-UBND 30-01.pdf"/>
    <hyperlink ref="V103" r:id="rId131" display="262-QD-UBND 30-01.pdf"/>
    <hyperlink ref="W103" r:id="rId132" display="45/QĐ-UBND 09/01/2020"/>
    <hyperlink ref="W101:W102" r:id="rId133" display="77-QD-UBND_15-01.pdf"/>
    <hyperlink ref="V101" r:id="rId134" display="2395-QD-UBND_08-9_2.pdf"/>
    <hyperlink ref="V102" r:id="rId135" display="1604-QĐ-UBND 25-6.pdf"/>
    <hyperlink ref="W100" r:id="rId136" display="2682-2004-1500-NVCKhuong-NamLong.pdf"/>
    <hyperlink ref="V98" r:id="rId137" display="CV 6660.UBCT.chu truong TDC Him Lam.pdf"/>
    <hyperlink ref="V99" r:id="rId138" display="22-QD-UBND_04-01.pdf"/>
    <hyperlink ref="W98" r:id="rId139" display="1171-2014-QĐ-UBND.pdf"/>
    <hyperlink ref="W99" r:id="rId140" display="QD_2268 dieu chinh QH.pdf"/>
    <hyperlink ref="V97" r:id="rId141" display="3620-UB-12-9-2003-chu truong dau tu KDC kho 301.PDF"/>
    <hyperlink ref="V96" r:id="rId142" display="3620-UB-12-9-2003-chu truong dau tu KDC kho 301.PDF"/>
    <hyperlink ref="W97" r:id="rId143" display="2054-2016-mo rong KDC301-NganThuan.pdf"/>
    <hyperlink ref="X98" r:id="rId144" display="347-qd-ubnd_28-01.pdf"/>
    <hyperlink ref="X99" r:id="rId145" display="qd_1173_signed.pdf"/>
    <hyperlink ref="W96" r:id="rId146" display="qd_1394_signed.pdf"/>
    <hyperlink ref="Y96" r:id="rId147" display="4895-QD-UB-31-12-2003-giao dat thuc hien du an KDC kho 301.pdf"/>
    <hyperlink ref="Y97" r:id="rId148" display="4895-QD-UB-31-12-2003-giao dat thuc hien du an KDC kho 301.pdf"/>
    <hyperlink ref="V93:V94" r:id="rId149" display="QĐ 1349.signed.pdf"/>
    <hyperlink ref="W93:W94" r:id="rId150" display="QD 4159 ngay 25.09.2019 UBND Quan CR (1).pdf"/>
    <hyperlink ref="X93:X94" r:id="rId151" display="qd_2499_1_signed.pdf"/>
    <hyperlink ref="Y93" r:id="rId152" display="qd_2784_1_signed.pdf"/>
    <hyperlink ref="Y94" r:id="rId153" display="qd_237_2020_02_14_1_signed.pdf"/>
    <hyperlink ref="V92" r:id="rId154" display="867-QD-UBND 09-4.pdf"/>
    <hyperlink ref="V85" r:id="rId155" display="3327-QD-UBND 14-12.pdf"/>
    <hyperlink ref="W67" r:id="rId156" display="1420.2003 -QD-UB QHCT 1-500Cty Dieu Hien.pdf"/>
    <hyperlink ref="W68" r:id="rId157" display="2751.2004-dieu chinh KDC11B-DieuHien.pdf"/>
    <hyperlink ref="W60" r:id="rId158" display="389-2008-1500-KDC49-XD8.pdf"/>
    <hyperlink ref="W61" r:id="rId159" display="1522-2010-1500-DCCB-KDC lo49.pdf"/>
    <hyperlink ref="W62" r:id="rId160" display="2633-QD-UBND 11-9-2015 Cty 8 - KDC Lo so 49.pdf"/>
    <hyperlink ref="W63" r:id="rId161" display="3592-QD-UBND 01-12-2015 KDC Lo so 49 Cty 8.pdf"/>
    <hyperlink ref="Y32:Y33" r:id="rId162" display="qd_734_2020_04_08_1_signed.pdf"/>
    <hyperlink ref="W118" r:id="rId163" display="2158-QD-UBND 19-7-2013 Cty Co Hoi Moi.pdf"/>
    <hyperlink ref="Y117" r:id="rId164" display="166-QĐ-UBND.pdf"/>
    <hyperlink ref="Y118" r:id="rId165" display="1059-QĐ-UBND.pdf"/>
    <hyperlink ref="Y119" r:id="rId166" display="2942-qd-ubnd_08-10.pdf"/>
    <hyperlink ref="AA132:AA137" r:id="rId167" display="169 SXD-CCKDXD.pdf"/>
    <hyperlink ref="W74" r:id="rId168" display="1185-2004-1500-KDC13A-ThienLoc.pdf"/>
    <hyperlink ref="W75" r:id="rId169" display="3448-2004-1500-KDC13A-ThienLoc.pdf"/>
    <hyperlink ref="W76" r:id="rId170" display="177-2005-1500-DCQD3448-KDC13A-ThienLoc.pdf"/>
    <hyperlink ref="W77" r:id="rId171" display="1250-2010-1500-DCQH-KDC lo13A-ThienLoc.pdf"/>
    <hyperlink ref="W78" r:id="rId172" display="2143-QD-UBND 2013.7.18 THIEN LOC LO 13A.pdf"/>
    <hyperlink ref="W79" r:id="rId173" display="1532-QD-UBND 28-5-2015 Lo 13A Thien Loc.pdf"/>
    <hyperlink ref="W70" r:id="rId174" display="2158-2004-1500-DCQH-KDC11D-Long Thinh.pdf"/>
    <hyperlink ref="W71" r:id="rId175" display="560-2009-1500-DCCB-KDC11D-Long Thinh.pdf"/>
    <hyperlink ref="W72" r:id="rId176" display="1855-QĐ-UBND 29-6-2015 Khu E1-E4 Cty Long Thinh.pdf"/>
    <hyperlink ref="W73" r:id="rId177" display="1460-QD-UBND 05-6-2017 cay xang Lo so 11D Long Thinh.pdf"/>
    <hyperlink ref="W65" r:id="rId178" display="2890.2004-1500-KDC11A-CA-VanPhong.pdf"/>
    <hyperlink ref="W66" r:id="rId179" display="1227.2008-1500-DCCB-KDC11A-CA-VanPhong.pdf"/>
    <hyperlink ref="V138" r:id="rId180" display="1493-QĐ-UBND 12-6.pdf"/>
    <hyperlink ref="W138:Y138" r:id="rId181" display="qd_776_2020_04_10_1_signed.pdf"/>
    <hyperlink ref="V89" r:id="rId182" display="3820 QD chu truong 7ha.pdf"/>
    <hyperlink ref="W89" r:id="rId183" display="QĐ 4410 PHÊ DUYỆT QH 1-500.pdf"/>
    <hyperlink ref="X89" r:id="rId184" display="qd_354_2020_02_27_1_signed.pdf"/>
    <hyperlink ref="Y89" r:id="rId185" display="qd_790_2020_04_10_1_signed.pdf"/>
    <hyperlink ref="Z86" r:id="rId186" display="TB 1641 - ĐỦ ĐKCNQSDĐ-L1 - 07-6-2016 (1).pdf"/>
    <hyperlink ref="Z87" r:id="rId187" display="TB 1563-ĐỦ ĐKCNQSDĐ-L2 - 24-5-2017.pdf"/>
    <hyperlink ref="V90" r:id="rId188" display="QD 3571 chu truong dau tu 11.2015.pdf"/>
    <hyperlink ref="V91" r:id="rId189" display="qd_464_2020_03_10_1_signed.pdf"/>
    <hyperlink ref="W90:W91" r:id="rId190" display="4411-QD-UBND_28-11-2016 UBND quan Cai Rang.pdf"/>
    <hyperlink ref="V86" r:id="rId191" display="2991- CHU TRUONG THANH MY.pdf"/>
    <hyperlink ref="V87" r:id="rId192" display="QĐ 2167-QH DAT.pdf"/>
    <hyperlink ref="V88" r:id="rId193" display="QĐ 3351 - THAY ĐỔI CHỦ ĐẦU TƯ.pdf"/>
    <hyperlink ref="W86" r:id="rId194" display="QĐ 3982- PHÊ DUYỆT CỤC BỘ 1-500.pdf"/>
    <hyperlink ref="W87:W88" r:id="rId195" display="QĐ 2908 PHÊ DUYỆT CỤC BỘ TRƯỜNG ĐH.pdf"/>
    <hyperlink ref="X86:X88" r:id="rId196" display="509-12ha0001.pdf"/>
    <hyperlink ref="Y86" r:id="rId197" display="QĐ 2552- GIAO ĐẤT GĐ 1.pdf"/>
    <hyperlink ref="Y87:Y88" r:id="rId198" display="QĐ 2018 - GIAO ĐẤT GĐ 2.pdf"/>
  </hyperlinks>
  <printOptions/>
  <pageMargins left="0.7086614173228347" right="0.1968503937007874" top="0.7480314960629921" bottom="0.7480314960629921" header="0.31496062992125984" footer="0.31496062992125984"/>
  <pageSetup horizontalDpi="600" verticalDpi="600" orientation="landscape" paperSize="9" scale="60" r:id="rId199"/>
</worksheet>
</file>

<file path=xl/worksheets/sheet5.xml><?xml version="1.0" encoding="utf-8"?>
<worksheet xmlns="http://schemas.openxmlformats.org/spreadsheetml/2006/main" xmlns:r="http://schemas.openxmlformats.org/officeDocument/2006/relationships">
  <dimension ref="A3:R15"/>
  <sheetViews>
    <sheetView zoomScalePageLayoutView="0" workbookViewId="0" topLeftCell="A1">
      <selection activeCell="L14" sqref="L14"/>
    </sheetView>
  </sheetViews>
  <sheetFormatPr defaultColWidth="9.140625" defaultRowHeight="12.75"/>
  <cols>
    <col min="1" max="1" width="3.28125" style="137" bestFit="1" customWidth="1"/>
    <col min="2" max="2" width="13.8515625" style="137" customWidth="1"/>
    <col min="3" max="3" width="14.28125" style="137" customWidth="1"/>
    <col min="4" max="4" width="16.28125" style="137" bestFit="1" customWidth="1"/>
    <col min="5" max="5" width="8.140625" style="137" bestFit="1" customWidth="1"/>
    <col min="6" max="7" width="7.8515625" style="137" bestFit="1" customWidth="1"/>
    <col min="8" max="8" width="5.421875" style="137" bestFit="1" customWidth="1"/>
    <col min="9" max="9" width="10.00390625" style="137" bestFit="1" customWidth="1"/>
    <col min="10" max="10" width="4.140625" style="137" bestFit="1" customWidth="1"/>
    <col min="11" max="11" width="5.00390625" style="137" bestFit="1" customWidth="1"/>
    <col min="12" max="12" width="10.57421875" style="137" bestFit="1" customWidth="1"/>
    <col min="13" max="14" width="10.00390625" style="137" bestFit="1" customWidth="1"/>
    <col min="15" max="15" width="9.7109375" style="137" bestFit="1" customWidth="1"/>
    <col min="16" max="16" width="9.00390625" style="137" bestFit="1" customWidth="1"/>
    <col min="17" max="17" width="9.140625" style="137" bestFit="1" customWidth="1"/>
    <col min="18" max="18" width="7.140625" style="137" bestFit="1" customWidth="1"/>
    <col min="19" max="16384" width="9.140625" style="137" customWidth="1"/>
  </cols>
  <sheetData>
    <row r="3" spans="1:18" ht="12.75" customHeight="1">
      <c r="A3" s="350" t="s">
        <v>8</v>
      </c>
      <c r="B3" s="350" t="s">
        <v>0</v>
      </c>
      <c r="C3" s="350" t="s">
        <v>160</v>
      </c>
      <c r="D3" s="350" t="s">
        <v>161</v>
      </c>
      <c r="E3" s="350" t="s">
        <v>485</v>
      </c>
      <c r="F3" s="350" t="s">
        <v>482</v>
      </c>
      <c r="G3" s="350" t="s">
        <v>484</v>
      </c>
      <c r="H3" s="408" t="s">
        <v>477</v>
      </c>
      <c r="I3" s="409"/>
      <c r="J3" s="409"/>
      <c r="K3" s="410"/>
      <c r="L3" s="406" t="s">
        <v>488</v>
      </c>
      <c r="M3" s="406" t="s">
        <v>515</v>
      </c>
      <c r="N3" s="406" t="s">
        <v>486</v>
      </c>
      <c r="O3" s="406" t="s">
        <v>512</v>
      </c>
      <c r="P3" s="406" t="s">
        <v>499</v>
      </c>
      <c r="Q3" s="406" t="s">
        <v>487</v>
      </c>
      <c r="R3" s="406" t="s">
        <v>166</v>
      </c>
    </row>
    <row r="4" spans="1:18" ht="12.75" customHeight="1">
      <c r="A4" s="351"/>
      <c r="B4" s="351"/>
      <c r="C4" s="351"/>
      <c r="D4" s="351"/>
      <c r="E4" s="351"/>
      <c r="F4" s="351"/>
      <c r="G4" s="351"/>
      <c r="H4" s="406" t="s">
        <v>478</v>
      </c>
      <c r="I4" s="406" t="s">
        <v>483</v>
      </c>
      <c r="J4" s="411" t="s">
        <v>479</v>
      </c>
      <c r="K4" s="412"/>
      <c r="L4" s="407"/>
      <c r="M4" s="407"/>
      <c r="N4" s="407"/>
      <c r="O4" s="407"/>
      <c r="P4" s="407"/>
      <c r="Q4" s="407"/>
      <c r="R4" s="407"/>
    </row>
    <row r="5" spans="1:18" ht="12.75" customHeight="1">
      <c r="A5" s="351"/>
      <c r="B5" s="351"/>
      <c r="C5" s="351"/>
      <c r="D5" s="351"/>
      <c r="E5" s="351"/>
      <c r="F5" s="351"/>
      <c r="G5" s="351"/>
      <c r="H5" s="407"/>
      <c r="I5" s="407"/>
      <c r="J5" s="160" t="s">
        <v>480</v>
      </c>
      <c r="K5" s="158" t="s">
        <v>481</v>
      </c>
      <c r="L5" s="407"/>
      <c r="M5" s="407"/>
      <c r="N5" s="407"/>
      <c r="O5" s="407"/>
      <c r="P5" s="407"/>
      <c r="Q5" s="407"/>
      <c r="R5" s="407"/>
    </row>
    <row r="6" spans="1:18" ht="51">
      <c r="A6" s="155">
        <v>1</v>
      </c>
      <c r="B6" s="156" t="s">
        <v>475</v>
      </c>
      <c r="C6" s="164" t="s">
        <v>476</v>
      </c>
      <c r="D6" s="156" t="s">
        <v>526</v>
      </c>
      <c r="E6" s="157">
        <v>8842</v>
      </c>
      <c r="F6" s="157">
        <v>3051</v>
      </c>
      <c r="G6" s="157">
        <v>13639.2</v>
      </c>
      <c r="H6" s="156">
        <f>I6+J6+K6</f>
        <v>300</v>
      </c>
      <c r="I6" s="156">
        <v>12</v>
      </c>
      <c r="J6" s="156">
        <v>288</v>
      </c>
      <c r="K6" s="156">
        <v>0</v>
      </c>
      <c r="L6" s="162" t="s">
        <v>514</v>
      </c>
      <c r="M6" s="162" t="s">
        <v>514</v>
      </c>
      <c r="N6" s="162" t="s">
        <v>522</v>
      </c>
      <c r="O6" s="162" t="s">
        <v>517</v>
      </c>
      <c r="P6" s="162" t="s">
        <v>516</v>
      </c>
      <c r="Q6" s="162" t="s">
        <v>513</v>
      </c>
      <c r="R6" s="142"/>
    </row>
    <row r="7" spans="1:18" ht="38.25">
      <c r="A7" s="303">
        <v>2</v>
      </c>
      <c r="B7" s="424" t="s">
        <v>489</v>
      </c>
      <c r="C7" s="414" t="s">
        <v>490</v>
      </c>
      <c r="D7" s="414" t="s">
        <v>527</v>
      </c>
      <c r="E7" s="334">
        <v>12860.3</v>
      </c>
      <c r="F7" s="334">
        <v>5154.44</v>
      </c>
      <c r="G7" s="334">
        <v>25772.2</v>
      </c>
      <c r="H7" s="416">
        <f>I7+J7+K7</f>
        <v>490</v>
      </c>
      <c r="I7" s="416">
        <v>0</v>
      </c>
      <c r="J7" s="416">
        <v>392</v>
      </c>
      <c r="K7" s="416">
        <v>98</v>
      </c>
      <c r="L7" s="414" t="s">
        <v>519</v>
      </c>
      <c r="M7" s="414" t="s">
        <v>521</v>
      </c>
      <c r="N7" s="162" t="s">
        <v>524</v>
      </c>
      <c r="O7" s="414" t="s">
        <v>520</v>
      </c>
      <c r="P7" s="414" t="s">
        <v>518</v>
      </c>
      <c r="Q7" s="414" t="s">
        <v>513</v>
      </c>
      <c r="R7" s="341"/>
    </row>
    <row r="8" spans="1:18" ht="38.25">
      <c r="A8" s="304"/>
      <c r="B8" s="425"/>
      <c r="C8" s="415"/>
      <c r="D8" s="415"/>
      <c r="E8" s="335"/>
      <c r="F8" s="335"/>
      <c r="G8" s="335"/>
      <c r="H8" s="417"/>
      <c r="I8" s="417"/>
      <c r="J8" s="417"/>
      <c r="K8" s="417"/>
      <c r="L8" s="415"/>
      <c r="M8" s="415"/>
      <c r="N8" s="162" t="s">
        <v>525</v>
      </c>
      <c r="O8" s="415"/>
      <c r="P8" s="415"/>
      <c r="Q8" s="415"/>
      <c r="R8" s="342"/>
    </row>
    <row r="9" spans="1:18" ht="38.25">
      <c r="A9" s="155">
        <v>3</v>
      </c>
      <c r="B9" s="156" t="s">
        <v>504</v>
      </c>
      <c r="C9" s="164" t="s">
        <v>494</v>
      </c>
      <c r="D9" s="156" t="s">
        <v>528</v>
      </c>
      <c r="E9" s="157">
        <v>3800</v>
      </c>
      <c r="F9" s="159">
        <v>1541.9</v>
      </c>
      <c r="G9" s="159">
        <v>9640.4</v>
      </c>
      <c r="H9" s="156">
        <f>I9+J9+K9</f>
        <v>187</v>
      </c>
      <c r="I9" s="156">
        <v>37</v>
      </c>
      <c r="J9" s="156">
        <v>113</v>
      </c>
      <c r="K9" s="156">
        <v>37</v>
      </c>
      <c r="L9" s="162" t="s">
        <v>505</v>
      </c>
      <c r="M9" s="163"/>
      <c r="N9" s="162" t="s">
        <v>506</v>
      </c>
      <c r="O9" s="162" t="s">
        <v>509</v>
      </c>
      <c r="P9" s="162" t="s">
        <v>507</v>
      </c>
      <c r="Q9" s="162" t="s">
        <v>508</v>
      </c>
      <c r="R9" s="142"/>
    </row>
    <row r="10" spans="1:18" ht="38.25">
      <c r="A10" s="303">
        <v>4</v>
      </c>
      <c r="B10" s="422" t="s">
        <v>493</v>
      </c>
      <c r="C10" s="418" t="s">
        <v>495</v>
      </c>
      <c r="D10" s="418" t="s">
        <v>529</v>
      </c>
      <c r="E10" s="420">
        <v>2050</v>
      </c>
      <c r="F10" s="334">
        <v>1117</v>
      </c>
      <c r="G10" s="334">
        <v>8347.24</v>
      </c>
      <c r="H10" s="416">
        <f>I10+J10+K10</f>
        <v>100</v>
      </c>
      <c r="I10" s="416">
        <v>10</v>
      </c>
      <c r="J10" s="418">
        <v>72</v>
      </c>
      <c r="K10" s="416">
        <v>18</v>
      </c>
      <c r="L10" s="414" t="s">
        <v>503</v>
      </c>
      <c r="M10" s="414" t="s">
        <v>497</v>
      </c>
      <c r="N10" s="414" t="s">
        <v>498</v>
      </c>
      <c r="O10" s="162" t="s">
        <v>502</v>
      </c>
      <c r="P10" s="414" t="s">
        <v>500</v>
      </c>
      <c r="Q10" s="414" t="s">
        <v>652</v>
      </c>
      <c r="R10" s="414"/>
    </row>
    <row r="11" spans="1:18" ht="38.25">
      <c r="A11" s="304"/>
      <c r="B11" s="423"/>
      <c r="C11" s="419"/>
      <c r="D11" s="419"/>
      <c r="E11" s="421"/>
      <c r="F11" s="335"/>
      <c r="G11" s="335"/>
      <c r="H11" s="417"/>
      <c r="I11" s="417"/>
      <c r="J11" s="419"/>
      <c r="K11" s="417"/>
      <c r="L11" s="415"/>
      <c r="M11" s="415"/>
      <c r="N11" s="415"/>
      <c r="O11" s="162" t="s">
        <v>501</v>
      </c>
      <c r="P11" s="415"/>
      <c r="Q11" s="415"/>
      <c r="R11" s="415"/>
    </row>
    <row r="12" spans="1:18" ht="38.25">
      <c r="A12" s="303">
        <v>5</v>
      </c>
      <c r="B12" s="418" t="s">
        <v>491</v>
      </c>
      <c r="C12" s="418" t="s">
        <v>492</v>
      </c>
      <c r="D12" s="418" t="s">
        <v>530</v>
      </c>
      <c r="E12" s="420">
        <v>5130</v>
      </c>
      <c r="F12" s="334">
        <v>2565</v>
      </c>
      <c r="G12" s="334">
        <v>18000</v>
      </c>
      <c r="H12" s="416">
        <v>232</v>
      </c>
      <c r="I12" s="416"/>
      <c r="J12" s="416"/>
      <c r="K12" s="416"/>
      <c r="L12" s="162" t="s">
        <v>510</v>
      </c>
      <c r="M12" s="163"/>
      <c r="N12" s="163"/>
      <c r="O12" s="414" t="s">
        <v>523</v>
      </c>
      <c r="P12" s="163"/>
      <c r="Q12" s="163"/>
      <c r="R12" s="142"/>
    </row>
    <row r="13" spans="1:18" ht="38.25">
      <c r="A13" s="304"/>
      <c r="B13" s="419"/>
      <c r="C13" s="419"/>
      <c r="D13" s="419"/>
      <c r="E13" s="421"/>
      <c r="F13" s="335"/>
      <c r="G13" s="335"/>
      <c r="H13" s="417"/>
      <c r="I13" s="417"/>
      <c r="J13" s="417"/>
      <c r="K13" s="417"/>
      <c r="L13" s="162" t="s">
        <v>511</v>
      </c>
      <c r="M13" s="163"/>
      <c r="N13" s="163"/>
      <c r="O13" s="415"/>
      <c r="P13" s="163"/>
      <c r="Q13" s="163"/>
      <c r="R13" s="142"/>
    </row>
    <row r="14" spans="1:18" ht="63.75">
      <c r="A14" s="227">
        <v>6</v>
      </c>
      <c r="B14" s="231" t="s">
        <v>653</v>
      </c>
      <c r="C14" s="164" t="s">
        <v>476</v>
      </c>
      <c r="D14" s="156" t="s">
        <v>654</v>
      </c>
      <c r="E14" s="230">
        <v>29455</v>
      </c>
      <c r="F14" s="225">
        <v>10123</v>
      </c>
      <c r="G14" s="225">
        <v>91107</v>
      </c>
      <c r="H14" s="236">
        <f>I14+J14+K14</f>
        <v>1150</v>
      </c>
      <c r="I14" s="229">
        <v>42</v>
      </c>
      <c r="J14" s="229">
        <v>886</v>
      </c>
      <c r="K14" s="229">
        <v>222</v>
      </c>
      <c r="L14" s="162"/>
      <c r="M14" s="163"/>
      <c r="N14" s="163"/>
      <c r="O14" s="228"/>
      <c r="P14" s="163"/>
      <c r="Q14" s="163"/>
      <c r="R14" s="142"/>
    </row>
    <row r="15" spans="1:18" ht="12.75">
      <c r="A15" s="413" t="s">
        <v>496</v>
      </c>
      <c r="B15" s="413"/>
      <c r="C15" s="413"/>
      <c r="D15" s="413"/>
      <c r="E15" s="161">
        <f>SUM(E6:E12)</f>
        <v>32682.3</v>
      </c>
      <c r="F15" s="161">
        <f aca="true" t="shared" si="0" ref="F15:K15">SUM(F6:F12)</f>
        <v>13429.339999999998</v>
      </c>
      <c r="G15" s="161">
        <f t="shared" si="0"/>
        <v>75399.04000000001</v>
      </c>
      <c r="H15" s="146">
        <f t="shared" si="0"/>
        <v>1309</v>
      </c>
      <c r="I15" s="146">
        <f t="shared" si="0"/>
        <v>59</v>
      </c>
      <c r="J15" s="146">
        <f t="shared" si="0"/>
        <v>865</v>
      </c>
      <c r="K15" s="146">
        <f t="shared" si="0"/>
        <v>153</v>
      </c>
      <c r="L15" s="142"/>
      <c r="M15" s="142"/>
      <c r="N15" s="142"/>
      <c r="O15" s="142"/>
      <c r="P15" s="142"/>
      <c r="Q15" s="142"/>
      <c r="R15" s="142"/>
    </row>
  </sheetData>
  <sheetProtection/>
  <mergeCells count="65">
    <mergeCell ref="Q7:Q8"/>
    <mergeCell ref="R7:R8"/>
    <mergeCell ref="G7:G8"/>
    <mergeCell ref="H7:H8"/>
    <mergeCell ref="I7:I8"/>
    <mergeCell ref="J7:J8"/>
    <mergeCell ref="O7:O8"/>
    <mergeCell ref="P7:P8"/>
    <mergeCell ref="A7:A8"/>
    <mergeCell ref="B7:B8"/>
    <mergeCell ref="C7:C8"/>
    <mergeCell ref="D7:D8"/>
    <mergeCell ref="E7:E8"/>
    <mergeCell ref="F7:F8"/>
    <mergeCell ref="I12:I13"/>
    <mergeCell ref="J12:J13"/>
    <mergeCell ref="K12:K13"/>
    <mergeCell ref="O12:O13"/>
    <mergeCell ref="M7:M8"/>
    <mergeCell ref="L7:L8"/>
    <mergeCell ref="K7:K8"/>
    <mergeCell ref="Q10:Q11"/>
    <mergeCell ref="R10:R11"/>
    <mergeCell ref="A12:A13"/>
    <mergeCell ref="B12:B13"/>
    <mergeCell ref="C12:C13"/>
    <mergeCell ref="D12:D13"/>
    <mergeCell ref="E12:E13"/>
    <mergeCell ref="F12:F13"/>
    <mergeCell ref="G12:G13"/>
    <mergeCell ref="H12:H13"/>
    <mergeCell ref="F10:F11"/>
    <mergeCell ref="E10:E11"/>
    <mergeCell ref="D10:D11"/>
    <mergeCell ref="C10:C11"/>
    <mergeCell ref="B10:B11"/>
    <mergeCell ref="A10:A11"/>
    <mergeCell ref="A15:D15"/>
    <mergeCell ref="P10:P11"/>
    <mergeCell ref="N10:N11"/>
    <mergeCell ref="M10:M11"/>
    <mergeCell ref="L10:L11"/>
    <mergeCell ref="K10:K11"/>
    <mergeCell ref="J10:J11"/>
    <mergeCell ref="I10:I11"/>
    <mergeCell ref="H10:H11"/>
    <mergeCell ref="G10:G11"/>
    <mergeCell ref="R3:R5"/>
    <mergeCell ref="A3:A5"/>
    <mergeCell ref="B3:B5"/>
    <mergeCell ref="C3:C5"/>
    <mergeCell ref="D3:D5"/>
    <mergeCell ref="E3:E5"/>
    <mergeCell ref="F3:F5"/>
    <mergeCell ref="G3:G5"/>
    <mergeCell ref="L3:L5"/>
    <mergeCell ref="M3:M5"/>
    <mergeCell ref="O3:O5"/>
    <mergeCell ref="Q3:Q5"/>
    <mergeCell ref="P3:P5"/>
    <mergeCell ref="H3:K3"/>
    <mergeCell ref="J4:K4"/>
    <mergeCell ref="I4:I5"/>
    <mergeCell ref="H4:H5"/>
    <mergeCell ref="N3:N5"/>
  </mergeCells>
  <printOptions/>
  <pageMargins left="0.29" right="0.17" top="0.7480314960629921" bottom="0.7480314960629921"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 0902.676.545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Thien Tinh</dc:creator>
  <cp:keywords/>
  <dc:description/>
  <cp:lastModifiedBy>Windows User</cp:lastModifiedBy>
  <cp:lastPrinted>2020-04-24T02:09:18Z</cp:lastPrinted>
  <dcterms:created xsi:type="dcterms:W3CDTF">2013-09-26T07:05:01Z</dcterms:created>
  <dcterms:modified xsi:type="dcterms:W3CDTF">2020-04-27T03:49:38Z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