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Phu lục IV" sheetId="1" r:id="rId1"/>
  </sheets>
  <definedNames>
    <definedName name="_xlnm.Print_Area" localSheetId="0">'Phu lục IV'!$A$1:$G$86</definedName>
    <definedName name="_xlnm.Print_Titles" localSheetId="0">'Phu lục IV'!$7:$7</definedName>
  </definedNames>
  <calcPr fullCalcOnLoad="1"/>
</workbook>
</file>

<file path=xl/sharedStrings.xml><?xml version="1.0" encoding="utf-8"?>
<sst xmlns="http://schemas.openxmlformats.org/spreadsheetml/2006/main" count="98" uniqueCount="90">
  <si>
    <t>A</t>
  </si>
  <si>
    <t>I</t>
  </si>
  <si>
    <t>II</t>
  </si>
  <si>
    <t>B</t>
  </si>
  <si>
    <t>C</t>
  </si>
  <si>
    <t>Tổng số</t>
  </si>
  <si>
    <t>Tên đơn vị</t>
  </si>
  <si>
    <t>Chi một số nhiệm vụ khác theo chế độ</t>
  </si>
  <si>
    <t>Dự phòng NS cấp quận, huyện</t>
  </si>
  <si>
    <t>Khối quản lý hành chính</t>
  </si>
  <si>
    <t>Phòng Tài chính - Kế hoạch</t>
  </si>
  <si>
    <t>Phòng Lao động-Thương binh và Xã hội</t>
  </si>
  <si>
    <t>Phòng Quản lý đô thị</t>
  </si>
  <si>
    <t>Phòng Kinh tế</t>
  </si>
  <si>
    <t>Phòng Y tế</t>
  </si>
  <si>
    <t>Phòng Tư pháp</t>
  </si>
  <si>
    <t>Phòng Văn hóa Thông tin</t>
  </si>
  <si>
    <t>Phòng Giáo dục và Đào tạo</t>
  </si>
  <si>
    <t>Phòng Nội vụ</t>
  </si>
  <si>
    <t>Ủy ban Mặt trận Tổ quốc Việt Nam quận</t>
  </si>
  <si>
    <t>Quận Đoàn</t>
  </si>
  <si>
    <t>Hội Liên hiệp phụ nữ</t>
  </si>
  <si>
    <t>Hội Nông dân</t>
  </si>
  <si>
    <t>Hội Cựu chiến binh</t>
  </si>
  <si>
    <t>Hội Chữ thập đỏ</t>
  </si>
  <si>
    <t>Hội Người cao tuổi</t>
  </si>
  <si>
    <t>Hội Người mù</t>
  </si>
  <si>
    <t>Hội Nạn nhân chất độc da cam</t>
  </si>
  <si>
    <t>Hội Người tù kháng chiến</t>
  </si>
  <si>
    <t>Hội Khuyến học</t>
  </si>
  <si>
    <t>Các đơn vị sự nghiệp</t>
  </si>
  <si>
    <t>Đài Truyền thanh</t>
  </si>
  <si>
    <t>Trung tâm Bồi dưỡng Chính trị</t>
  </si>
  <si>
    <t>Trung tâm Dạy nghề</t>
  </si>
  <si>
    <t>Trạm Thủy lợi</t>
  </si>
  <si>
    <t>Trạm Khuyến nông</t>
  </si>
  <si>
    <t>Đội Quản lý trật tự đô thị</t>
  </si>
  <si>
    <t>Thư viện</t>
  </si>
  <si>
    <t>Công an quận</t>
  </si>
  <si>
    <t>Chi từ nguồn thu để lại quản lý qua NSNN</t>
  </si>
  <si>
    <t>Phòng Kinh tế (Quỹ phòng chống lụt bão)</t>
  </si>
  <si>
    <t xml:space="preserve"> - Quản lý nhà nước</t>
  </si>
  <si>
    <t xml:space="preserve"> - Sự nghiệp giáo dục</t>
  </si>
  <si>
    <t xml:space="preserve"> - Đảm bảo xã hội</t>
  </si>
  <si>
    <t xml:space="preserve"> - Hoạt động bảo vệ môi trường</t>
  </si>
  <si>
    <t xml:space="preserve"> - Sự nghiệp giao thông</t>
  </si>
  <si>
    <t xml:space="preserve"> - Kiến thiết thị chính</t>
  </si>
  <si>
    <t xml:space="preserve"> - Vốn quy hoạch ngành</t>
  </si>
  <si>
    <t xml:space="preserve"> - Sự nghiệp môi trường</t>
  </si>
  <si>
    <t>Thanh tra</t>
  </si>
  <si>
    <t>D</t>
  </si>
  <si>
    <t>PHÂN BỔ DỰ TOÁN CHO TỪNG CƠ QUAN, ĐƠN VỊ</t>
  </si>
  <si>
    <t>Tiết kiệm 15% hoạt động chi thường xuyên</t>
  </si>
  <si>
    <t>Các cơ quan đơn vị của quận</t>
  </si>
  <si>
    <t xml:space="preserve"> - Đào tạo lại cán bộ</t>
  </si>
  <si>
    <t xml:space="preserve"> - Thi đua khen thưởng</t>
  </si>
  <si>
    <t xml:space="preserve"> - Hoạt động phong trào văn hóa</t>
  </si>
  <si>
    <t xml:space="preserve"> - Sự nghiệp thủy lợi</t>
  </si>
  <si>
    <t xml:space="preserve"> - Sự nghiệp khuyến nông</t>
  </si>
  <si>
    <t>Trung tâm Văn hóa Thể thao</t>
  </si>
  <si>
    <t>E</t>
  </si>
  <si>
    <t>STT</t>
  </si>
  <si>
    <t>Văn phòng Hội đồng nhân dân và Ủy ban nhân dân</t>
  </si>
  <si>
    <t xml:space="preserve"> - Sự nghiệp Khoa học công nghệ</t>
  </si>
  <si>
    <t>Văn phòng Quận ủy</t>
  </si>
  <si>
    <t>THEO TỪNG LĨNH VỰC NĂM 2015</t>
  </si>
  <si>
    <t>Dự toán năm 2015</t>
  </si>
  <si>
    <t>Dự toán thực
giao năm 2015</t>
  </si>
  <si>
    <t>Quản lý nhà nước</t>
  </si>
  <si>
    <t>Vốn quy hoạch ngành</t>
  </si>
  <si>
    <t>Chi khác</t>
  </si>
  <si>
    <t>Thi đua khen thưởng</t>
  </si>
  <si>
    <t>Phòng Tài nguyên và Môi trường</t>
  </si>
  <si>
    <t xml:space="preserve"> - Bảo tồn bảo tàng, quản lý di tích</t>
  </si>
  <si>
    <t xml:space="preserve"> - Sự nghiệp Văn hóa</t>
  </si>
  <si>
    <t xml:space="preserve"> - Sự nghiệp Thể thao</t>
  </si>
  <si>
    <t>ĐVT: triệu đồng</t>
  </si>
  <si>
    <t>Dự toán điều chỉnh bổ sung</t>
  </si>
  <si>
    <t>Dự toán sau khi điều chỉnh bổ sung năm 2015</t>
  </si>
  <si>
    <t xml:space="preserve">Phòng Giáo dục và Đào tạo </t>
  </si>
  <si>
    <t>Học phí</t>
  </si>
  <si>
    <t>Phí thi nghề phổ thông trung học cơ sở</t>
  </si>
  <si>
    <t xml:space="preserve"> - Sự nghiệp kinh tế khác</t>
  </si>
  <si>
    <t xml:space="preserve">Chi hỗ trợ tiền điện hộ nghèo và hộ chính sách xã hội </t>
  </si>
  <si>
    <t xml:space="preserve"> - Cấp lại từ nguồn thu phạt VPHC lĩnh vực ATVSTP</t>
  </si>
  <si>
    <t>Ban Chỉ huy Quân sự quận</t>
  </si>
  <si>
    <t xml:space="preserve">Bảo hiểm Xã hội quận </t>
  </si>
  <si>
    <t>Chi hỗ trợ các tổ chức Xã hội và XH nghề nghiệp</t>
  </si>
  <si>
    <t>Phụ lục số IV</t>
  </si>
  <si>
    <t>(Kèm theo Nghị quyết số 03/NQ-HĐND ngày 15 tháng 7 năm 2015 của Hội đồng nhân dân quận Bình Thủy)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</si>
</sst>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\ _₫_-;\-* #,##0.0\ _₫_-;_-* &quot;-&quot;??\ _₫_-;_-@_-"/>
    <numFmt numFmtId="173" formatCode="_-* #,##0\ _₫_-;\-* #,##0\ _₫_-;_-* &quot;-&quot;??\ _₫_-;_-@_-"/>
    <numFmt numFmtId="174" formatCode="_(* #,##0.0_);_(* \(#,##0.0\);_(* &quot;-&quot;?_);_(@_)"/>
    <numFmt numFmtId="175" formatCode="[$-409]dddd\,\ mmmm\ dd\,\ yyyy"/>
    <numFmt numFmtId="176" formatCode="[$-409]h:mm:ss\ AM/PM"/>
    <numFmt numFmtId="177" formatCode="#,##0.0"/>
    <numFmt numFmtId="178" formatCode="#,##0.000"/>
    <numFmt numFmtId="179" formatCode="#,##0.0000"/>
    <numFmt numFmtId="180" formatCode="_-* #,##0.000\ _₫_-;\-* #,##0.000\ _₫_-;_-* &quot;-&quot;??\ _₫_-;_-@_-"/>
    <numFmt numFmtId="181" formatCode="_-* #,##0.0000\ _₫_-;\-* #,##0.0000\ _₫_-;_-* &quot;-&quot;??\ _₫_-;_-@_-"/>
    <numFmt numFmtId="182" formatCode="#,##0.000_);\(#,##0.000\)"/>
    <numFmt numFmtId="183" formatCode="0_);\(0\)"/>
    <numFmt numFmtId="184" formatCode="_(* #,##0.000_);_(* \(#,##0.000\);_(* &quot;-&quot;???_);_(@_)"/>
  </numFmts>
  <fonts count="41">
    <font>
      <sz val="12"/>
      <name val="Times New Roman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/>
    </xf>
    <xf numFmtId="178" fontId="0" fillId="0" borderId="10" xfId="42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8" fontId="0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181" fontId="1" fillId="0" borderId="0" xfId="42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178" fontId="4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 vertical="center" wrapText="1"/>
    </xf>
    <xf numFmtId="182" fontId="0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1" fillId="0" borderId="10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horizontal="right" vertical="center"/>
    </xf>
    <xf numFmtId="37" fontId="0" fillId="0" borderId="10" xfId="0" applyNumberFormat="1" applyFont="1" applyBorder="1" applyAlignment="1">
      <alignment horizontal="right" vertical="center"/>
    </xf>
    <xf numFmtId="37" fontId="0" fillId="0" borderId="12" xfId="42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82" fontId="0" fillId="0" borderId="11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Layout" zoomScaleNormal="85" workbookViewId="0" topLeftCell="A1">
      <selection activeCell="C14" sqref="C14"/>
    </sheetView>
  </sheetViews>
  <sheetFormatPr defaultColWidth="9.00390625" defaultRowHeight="15.75"/>
  <cols>
    <col min="1" max="1" width="5.875" style="5" customWidth="1"/>
    <col min="2" max="2" width="50.125" style="4" customWidth="1"/>
    <col min="3" max="3" width="14.125" style="4" customWidth="1"/>
    <col min="4" max="4" width="15.00390625" style="4" customWidth="1"/>
    <col min="5" max="5" width="14.125" style="4" customWidth="1"/>
    <col min="6" max="6" width="14.125" style="104" customWidth="1"/>
    <col min="7" max="7" width="16.375" style="4" customWidth="1"/>
    <col min="8" max="8" width="22.25390625" style="4" customWidth="1"/>
    <col min="9" max="9" width="7.00390625" style="4" customWidth="1"/>
    <col min="10" max="16384" width="9.00390625" style="4" customWidth="1"/>
  </cols>
  <sheetData>
    <row r="1" spans="1:9" ht="15.75">
      <c r="A1" s="109" t="s">
        <v>88</v>
      </c>
      <c r="B1" s="109"/>
      <c r="C1" s="109"/>
      <c r="D1" s="109"/>
      <c r="E1" s="109"/>
      <c r="F1" s="109"/>
      <c r="G1" s="109"/>
      <c r="H1" s="7"/>
      <c r="I1" s="7"/>
    </row>
    <row r="2" spans="1:9" ht="15.75">
      <c r="A2" s="110" t="s">
        <v>51</v>
      </c>
      <c r="B2" s="110"/>
      <c r="C2" s="110"/>
      <c r="D2" s="110"/>
      <c r="E2" s="110"/>
      <c r="F2" s="110"/>
      <c r="G2" s="110"/>
      <c r="H2" s="7"/>
      <c r="I2" s="7"/>
    </row>
    <row r="3" spans="1:9" ht="15.75">
      <c r="A3" s="110" t="s">
        <v>65</v>
      </c>
      <c r="B3" s="110"/>
      <c r="C3" s="110"/>
      <c r="D3" s="110"/>
      <c r="E3" s="110"/>
      <c r="F3" s="110"/>
      <c r="G3" s="110"/>
      <c r="H3" s="8"/>
      <c r="I3" s="8"/>
    </row>
    <row r="4" spans="1:9" ht="21.75" customHeight="1">
      <c r="A4" s="107" t="s">
        <v>89</v>
      </c>
      <c r="B4" s="107"/>
      <c r="C4" s="107"/>
      <c r="D4" s="107"/>
      <c r="E4" s="107"/>
      <c r="F4" s="107"/>
      <c r="G4" s="107"/>
      <c r="H4" s="87"/>
      <c r="I4" s="87"/>
    </row>
    <row r="5" spans="1:9" ht="2.25" customHeight="1">
      <c r="A5" s="9"/>
      <c r="B5" s="10"/>
      <c r="C5" s="11"/>
      <c r="D5" s="17"/>
      <c r="E5" s="11"/>
      <c r="F5" s="102"/>
      <c r="G5" s="12"/>
      <c r="H5" s="11"/>
      <c r="I5" s="11"/>
    </row>
    <row r="6" spans="1:9" s="6" customFormat="1" ht="24" customHeight="1">
      <c r="A6" s="9"/>
      <c r="B6" s="10"/>
      <c r="C6" s="1"/>
      <c r="D6" s="108"/>
      <c r="E6" s="108"/>
      <c r="F6" s="106" t="s">
        <v>76</v>
      </c>
      <c r="G6" s="106"/>
      <c r="H6" s="15"/>
      <c r="I6" s="15"/>
    </row>
    <row r="7" spans="1:9" s="5" customFormat="1" ht="55.5" customHeight="1">
      <c r="A7" s="23" t="s">
        <v>61</v>
      </c>
      <c r="B7" s="24" t="s">
        <v>6</v>
      </c>
      <c r="C7" s="23" t="s">
        <v>66</v>
      </c>
      <c r="D7" s="23" t="s">
        <v>52</v>
      </c>
      <c r="E7" s="23" t="s">
        <v>67</v>
      </c>
      <c r="F7" s="23" t="s">
        <v>77</v>
      </c>
      <c r="G7" s="23" t="s">
        <v>78</v>
      </c>
      <c r="H7" s="13"/>
      <c r="I7" s="13"/>
    </row>
    <row r="8" spans="1:9" s="3" customFormat="1" ht="24.75" customHeight="1">
      <c r="A8" s="54"/>
      <c r="B8" s="25" t="s">
        <v>5</v>
      </c>
      <c r="C8" s="55">
        <f>+C9+C69+C76+C81+C82</f>
        <v>233474</v>
      </c>
      <c r="D8" s="98">
        <f>+D9+D69+D76+D81+D82</f>
        <v>-7421</v>
      </c>
      <c r="E8" s="55">
        <f>+E9+E69+E76+E81+E82</f>
        <v>226053</v>
      </c>
      <c r="F8" s="56">
        <f>+F9+F69+F76+F81+F82</f>
        <v>9503.546959</v>
      </c>
      <c r="G8" s="56">
        <f>+G9+G69+G76+G81+G82</f>
        <v>235556.54695899994</v>
      </c>
      <c r="H8" s="80"/>
      <c r="I8" s="16"/>
    </row>
    <row r="9" spans="1:9" s="20" customFormat="1" ht="24.75" customHeight="1">
      <c r="A9" s="25" t="s">
        <v>0</v>
      </c>
      <c r="B9" s="26" t="s">
        <v>53</v>
      </c>
      <c r="C9" s="27">
        <f>+C10+C58</f>
        <v>220284</v>
      </c>
      <c r="D9" s="99">
        <f>+D10+D58</f>
        <v>-6929</v>
      </c>
      <c r="E9" s="27">
        <f>+E10+E58</f>
        <v>213355</v>
      </c>
      <c r="F9" s="49">
        <f>+F10+F58</f>
        <v>7155.662958999998</v>
      </c>
      <c r="G9" s="48">
        <f>+G10+G58</f>
        <v>220510.66295899995</v>
      </c>
      <c r="H9" s="82"/>
      <c r="I9" s="19"/>
    </row>
    <row r="10" spans="1:9" s="2" customFormat="1" ht="15.75">
      <c r="A10" s="24" t="s">
        <v>1</v>
      </c>
      <c r="B10" s="28" t="s">
        <v>9</v>
      </c>
      <c r="C10" s="29">
        <f>+C11+C12+C15+C19+C22+C25+C30+C35+C39+C45+C46+C49+C50+C51+C52+C53+C54+C55+C56+C57</f>
        <v>212370</v>
      </c>
      <c r="D10" s="100">
        <f>+D11+D12+D15+D19+D22+D25+D30+D35+D39+D45+D46+D49+D50+D51+D52+D53+D54+D55+D56+D57</f>
        <v>-6455</v>
      </c>
      <c r="E10" s="29">
        <f>+E11+E12+E15+E19+E22+E25+E30+E35+E39+E45+E46+E49+E50+E51+E52+E53+E54+E55+E56+E57</f>
        <v>205915</v>
      </c>
      <c r="F10" s="49">
        <f>+F11+F12+F15+F19+F22+F25+F30+F35+F39+F45+F46+F49+F50+F51+F52+F53+F54+F55+F56+F57</f>
        <v>7003.955958999998</v>
      </c>
      <c r="G10" s="49">
        <f>+G11+G12+G15+G19+G22+G25+G30+G35+G39+G45+G46+G49+G50+G51+G52+G53+G54+G55+G56+G57</f>
        <v>212918.95595899996</v>
      </c>
      <c r="H10" s="47"/>
      <c r="I10" s="14"/>
    </row>
    <row r="11" spans="1:9" s="2" customFormat="1" ht="15.75">
      <c r="A11" s="30">
        <v>1</v>
      </c>
      <c r="B11" s="31" t="s">
        <v>62</v>
      </c>
      <c r="C11" s="32">
        <f>4821+13</f>
        <v>4834</v>
      </c>
      <c r="D11" s="94">
        <v>-123</v>
      </c>
      <c r="E11" s="32">
        <f>+C11+D11</f>
        <v>4711</v>
      </c>
      <c r="F11" s="57">
        <v>76.868</v>
      </c>
      <c r="G11" s="57">
        <f>+F11+E11</f>
        <v>4787.868</v>
      </c>
      <c r="H11" s="14"/>
      <c r="I11" s="14"/>
    </row>
    <row r="12" spans="1:9" s="2" customFormat="1" ht="15.75">
      <c r="A12" s="30">
        <v>2</v>
      </c>
      <c r="B12" s="31" t="s">
        <v>10</v>
      </c>
      <c r="C12" s="32">
        <f>+C13+C14</f>
        <v>1206</v>
      </c>
      <c r="D12" s="94">
        <v>-57</v>
      </c>
      <c r="E12" s="32">
        <f>+C12+D12</f>
        <v>1149</v>
      </c>
      <c r="F12" s="88">
        <f>SUM(F13:F14)</f>
        <v>-30.296</v>
      </c>
      <c r="G12" s="57">
        <f>SUM(G13:G14)</f>
        <v>1118.704</v>
      </c>
      <c r="H12" s="14"/>
      <c r="I12" s="14"/>
    </row>
    <row r="13" spans="1:9" s="2" customFormat="1" ht="15.75">
      <c r="A13" s="59"/>
      <c r="B13" s="60" t="s">
        <v>68</v>
      </c>
      <c r="C13" s="61">
        <v>1206</v>
      </c>
      <c r="D13" s="96">
        <v>-57</v>
      </c>
      <c r="E13" s="61">
        <f>+C13+D13</f>
        <v>1149</v>
      </c>
      <c r="F13" s="105">
        <v>-30.296</v>
      </c>
      <c r="G13" s="63">
        <f>+F13+E13</f>
        <v>1118.704</v>
      </c>
      <c r="H13" s="14"/>
      <c r="I13" s="14"/>
    </row>
    <row r="14" spans="1:9" s="2" customFormat="1" ht="15.75">
      <c r="A14" s="64"/>
      <c r="B14" s="65" t="s">
        <v>69</v>
      </c>
      <c r="C14" s="66"/>
      <c r="D14" s="95"/>
      <c r="E14" s="66"/>
      <c r="F14" s="68"/>
      <c r="G14" s="68"/>
      <c r="H14" s="14"/>
      <c r="I14" s="14"/>
    </row>
    <row r="15" spans="1:16" s="2" customFormat="1" ht="15.75">
      <c r="A15" s="30">
        <v>3</v>
      </c>
      <c r="B15" s="31" t="s">
        <v>18</v>
      </c>
      <c r="C15" s="32">
        <f>SUM(C16:C18)</f>
        <v>1252</v>
      </c>
      <c r="D15" s="94">
        <f>SUM(D16:D18)</f>
        <v>-89</v>
      </c>
      <c r="E15" s="32">
        <f aca="true" t="shared" si="0" ref="E15:E78">+C15+D15</f>
        <v>1163</v>
      </c>
      <c r="F15" s="88">
        <f>SUM(F16:F17)</f>
        <v>-33.296</v>
      </c>
      <c r="G15" s="50">
        <f>SUM(G16:G17)</f>
        <v>1129.704</v>
      </c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9" s="2" customFormat="1" ht="15.75">
      <c r="A16" s="59"/>
      <c r="B16" s="60" t="s">
        <v>41</v>
      </c>
      <c r="C16" s="61">
        <v>902</v>
      </c>
      <c r="D16" s="96">
        <v>-38</v>
      </c>
      <c r="E16" s="61">
        <f t="shared" si="0"/>
        <v>864</v>
      </c>
      <c r="F16" s="105">
        <v>-33.296</v>
      </c>
      <c r="G16" s="63">
        <f>+F16+E16</f>
        <v>830.704</v>
      </c>
      <c r="H16" s="14"/>
      <c r="I16" s="14"/>
    </row>
    <row r="17" spans="1:9" s="2" customFormat="1" ht="15.75">
      <c r="A17" s="64"/>
      <c r="B17" s="65" t="s">
        <v>54</v>
      </c>
      <c r="C17" s="66">
        <v>350</v>
      </c>
      <c r="D17" s="95">
        <v>-51</v>
      </c>
      <c r="E17" s="66">
        <f t="shared" si="0"/>
        <v>299</v>
      </c>
      <c r="F17" s="68"/>
      <c r="G17" s="68">
        <f>+F17+E17</f>
        <v>299</v>
      </c>
      <c r="H17" s="14"/>
      <c r="I17" s="14"/>
    </row>
    <row r="18" spans="1:9" s="2" customFormat="1" ht="15.75" hidden="1">
      <c r="A18" s="30"/>
      <c r="B18" s="31" t="s">
        <v>55</v>
      </c>
      <c r="C18" s="32"/>
      <c r="D18" s="94"/>
      <c r="E18" s="32">
        <f t="shared" si="0"/>
        <v>0</v>
      </c>
      <c r="F18" s="57"/>
      <c r="G18" s="57"/>
      <c r="H18" s="14"/>
      <c r="I18" s="14"/>
    </row>
    <row r="19" spans="1:9" s="2" customFormat="1" ht="15.75">
      <c r="A19" s="30">
        <v>4</v>
      </c>
      <c r="B19" s="31" t="s">
        <v>17</v>
      </c>
      <c r="C19" s="32">
        <f>SUM(C20:C21)</f>
        <v>113635</v>
      </c>
      <c r="D19" s="94">
        <f>SUM(D20:D21)</f>
        <v>-2715</v>
      </c>
      <c r="E19" s="32">
        <f t="shared" si="0"/>
        <v>110920</v>
      </c>
      <c r="F19" s="57">
        <f>SUM(F20:F21)</f>
        <v>970.308</v>
      </c>
      <c r="G19" s="57">
        <f>SUM(G20:G21)</f>
        <v>111890.30799999999</v>
      </c>
      <c r="H19" s="14"/>
      <c r="I19" s="14"/>
    </row>
    <row r="20" spans="1:9" s="2" customFormat="1" ht="15.75">
      <c r="A20" s="59"/>
      <c r="B20" s="60" t="s">
        <v>41</v>
      </c>
      <c r="C20" s="61">
        <v>1161</v>
      </c>
      <c r="D20" s="96">
        <v>-43</v>
      </c>
      <c r="E20" s="61">
        <f t="shared" si="0"/>
        <v>1118</v>
      </c>
      <c r="F20" s="63">
        <v>5.4</v>
      </c>
      <c r="G20" s="63">
        <f>+F20+E20</f>
        <v>1123.4</v>
      </c>
      <c r="H20" s="14"/>
      <c r="I20" s="14"/>
    </row>
    <row r="21" spans="1:9" s="2" customFormat="1" ht="15.75">
      <c r="A21" s="64"/>
      <c r="B21" s="65" t="s">
        <v>42</v>
      </c>
      <c r="C21" s="66">
        <v>112474</v>
      </c>
      <c r="D21" s="101">
        <v>-2672</v>
      </c>
      <c r="E21" s="66">
        <f t="shared" si="0"/>
        <v>109802</v>
      </c>
      <c r="F21" s="68">
        <v>964.908</v>
      </c>
      <c r="G21" s="68">
        <f>+F21+E21</f>
        <v>110766.908</v>
      </c>
      <c r="H21" s="14"/>
      <c r="I21" s="14"/>
    </row>
    <row r="22" spans="1:9" s="2" customFormat="1" ht="15.75">
      <c r="A22" s="30">
        <v>5</v>
      </c>
      <c r="B22" s="31" t="s">
        <v>11</v>
      </c>
      <c r="C22" s="32">
        <f>SUM(C23:C24)</f>
        <v>19627</v>
      </c>
      <c r="D22" s="94">
        <f>SUM(D23:D24)</f>
        <v>-38</v>
      </c>
      <c r="E22" s="32">
        <f t="shared" si="0"/>
        <v>19589</v>
      </c>
      <c r="F22" s="57">
        <f>SUM(F23:F24)</f>
        <v>2661.731</v>
      </c>
      <c r="G22" s="57">
        <f>SUM(G23:G24)</f>
        <v>22250.731</v>
      </c>
      <c r="H22" s="14"/>
      <c r="I22" s="14"/>
    </row>
    <row r="23" spans="1:9" s="2" customFormat="1" ht="15.75">
      <c r="A23" s="59"/>
      <c r="B23" s="60" t="s">
        <v>41</v>
      </c>
      <c r="C23" s="61">
        <v>825</v>
      </c>
      <c r="D23" s="96">
        <v>-38</v>
      </c>
      <c r="E23" s="61">
        <f>+C23+D23</f>
        <v>787</v>
      </c>
      <c r="F23" s="63">
        <f>14.939+3.1</f>
        <v>18.039</v>
      </c>
      <c r="G23" s="63">
        <f>+F23+E23</f>
        <v>805.039</v>
      </c>
      <c r="H23" s="14"/>
      <c r="I23" s="14"/>
    </row>
    <row r="24" spans="1:9" s="2" customFormat="1" ht="15.75">
      <c r="A24" s="64"/>
      <c r="B24" s="65" t="s">
        <v>43</v>
      </c>
      <c r="C24" s="66">
        <v>18802</v>
      </c>
      <c r="D24" s="95"/>
      <c r="E24" s="66">
        <f t="shared" si="0"/>
        <v>18802</v>
      </c>
      <c r="F24" s="68">
        <v>2643.692</v>
      </c>
      <c r="G24" s="68">
        <f>+F24+E24</f>
        <v>21445.692</v>
      </c>
      <c r="H24" s="14"/>
      <c r="I24" s="14"/>
    </row>
    <row r="25" spans="1:9" s="2" customFormat="1" ht="15.75">
      <c r="A25" s="30">
        <v>6</v>
      </c>
      <c r="B25" s="31" t="s">
        <v>72</v>
      </c>
      <c r="C25" s="32">
        <f>SUM(C26:C29)</f>
        <v>788</v>
      </c>
      <c r="D25" s="94">
        <f>SUM(D26:D29)</f>
        <v>-57</v>
      </c>
      <c r="E25" s="32">
        <f>+C25+D25</f>
        <v>731</v>
      </c>
      <c r="F25" s="57">
        <f>SUM(F26:F29)</f>
        <v>1250.885959</v>
      </c>
      <c r="G25" s="57">
        <f>SUM(G26:G29)</f>
        <v>1981.885959</v>
      </c>
      <c r="H25" s="14"/>
      <c r="I25" s="14"/>
    </row>
    <row r="26" spans="1:9" s="2" customFormat="1" ht="15.75">
      <c r="A26" s="59"/>
      <c r="B26" s="60" t="s">
        <v>41</v>
      </c>
      <c r="C26" s="61">
        <v>628</v>
      </c>
      <c r="D26" s="96">
        <v>-33</v>
      </c>
      <c r="E26" s="61">
        <f>+C26+D26</f>
        <v>595</v>
      </c>
      <c r="F26" s="105">
        <v>-33.896</v>
      </c>
      <c r="G26" s="63">
        <f>+F26+E26</f>
        <v>561.104</v>
      </c>
      <c r="H26" s="14"/>
      <c r="I26" s="14"/>
    </row>
    <row r="27" spans="1:9" s="2" customFormat="1" ht="15.75">
      <c r="A27" s="69"/>
      <c r="B27" s="70" t="s">
        <v>47</v>
      </c>
      <c r="C27" s="71"/>
      <c r="D27" s="72"/>
      <c r="E27" s="71"/>
      <c r="F27" s="73">
        <v>1199.3</v>
      </c>
      <c r="G27" s="73">
        <f>+F27+E27</f>
        <v>1199.3</v>
      </c>
      <c r="H27" s="14"/>
      <c r="I27" s="14"/>
    </row>
    <row r="28" spans="1:9" s="2" customFormat="1" ht="15.75">
      <c r="A28" s="83"/>
      <c r="B28" s="84" t="s">
        <v>82</v>
      </c>
      <c r="C28" s="85"/>
      <c r="D28" s="86"/>
      <c r="E28" s="85"/>
      <c r="F28" s="103">
        <v>85.481959</v>
      </c>
      <c r="G28" s="73">
        <f>+F28+E28</f>
        <v>85.481959</v>
      </c>
      <c r="H28" s="14"/>
      <c r="I28" s="14"/>
    </row>
    <row r="29" spans="1:9" s="2" customFormat="1" ht="15.75">
      <c r="A29" s="64"/>
      <c r="B29" s="65" t="s">
        <v>44</v>
      </c>
      <c r="C29" s="66">
        <v>160</v>
      </c>
      <c r="D29" s="95">
        <v>-24</v>
      </c>
      <c r="E29" s="66">
        <f>+C29+D29</f>
        <v>136</v>
      </c>
      <c r="F29" s="68"/>
      <c r="G29" s="68">
        <f>+F29+E29</f>
        <v>136</v>
      </c>
      <c r="H29" s="14"/>
      <c r="I29" s="14"/>
    </row>
    <row r="30" spans="1:9" s="2" customFormat="1" ht="15.75">
      <c r="A30" s="30">
        <v>7</v>
      </c>
      <c r="B30" s="31" t="s">
        <v>12</v>
      </c>
      <c r="C30" s="32">
        <f>SUM(C31:C34)</f>
        <v>48591</v>
      </c>
      <c r="D30" s="94">
        <f>SUM(D31:D34)</f>
        <v>-2710</v>
      </c>
      <c r="E30" s="32">
        <f t="shared" si="0"/>
        <v>45881</v>
      </c>
      <c r="F30" s="57">
        <f>SUM(F31:F34)</f>
        <v>7.2</v>
      </c>
      <c r="G30" s="57">
        <f>SUM(G31:G34)</f>
        <v>45888.2</v>
      </c>
      <c r="H30" s="14"/>
      <c r="I30" s="14"/>
    </row>
    <row r="31" spans="1:9" s="2" customFormat="1" ht="15.75">
      <c r="A31" s="59"/>
      <c r="B31" s="60" t="s">
        <v>41</v>
      </c>
      <c r="C31" s="61">
        <v>1587</v>
      </c>
      <c r="D31" s="96">
        <v>-57</v>
      </c>
      <c r="E31" s="61">
        <f t="shared" si="0"/>
        <v>1530</v>
      </c>
      <c r="F31" s="63">
        <v>7.2</v>
      </c>
      <c r="G31" s="63">
        <f>+F31+E31</f>
        <v>1537.2</v>
      </c>
      <c r="H31" s="14"/>
      <c r="I31" s="14"/>
    </row>
    <row r="32" spans="1:9" s="2" customFormat="1" ht="15.75">
      <c r="A32" s="69"/>
      <c r="B32" s="70" t="s">
        <v>45</v>
      </c>
      <c r="C32" s="71">
        <v>4250</v>
      </c>
      <c r="D32" s="97">
        <v>-616</v>
      </c>
      <c r="E32" s="71">
        <f t="shared" si="0"/>
        <v>3634</v>
      </c>
      <c r="F32" s="73"/>
      <c r="G32" s="73">
        <f>+F32+E32</f>
        <v>3634</v>
      </c>
      <c r="H32" s="14"/>
      <c r="I32" s="14"/>
    </row>
    <row r="33" spans="1:9" ht="15.75">
      <c r="A33" s="69"/>
      <c r="B33" s="70" t="s">
        <v>46</v>
      </c>
      <c r="C33" s="71">
        <v>23700</v>
      </c>
      <c r="D33" s="97">
        <v>-1138</v>
      </c>
      <c r="E33" s="71">
        <f>+C33+D33</f>
        <v>22562</v>
      </c>
      <c r="F33" s="73"/>
      <c r="G33" s="73">
        <f>+F33+E33</f>
        <v>22562</v>
      </c>
      <c r="H33" s="11"/>
      <c r="I33" s="11"/>
    </row>
    <row r="34" spans="1:9" ht="15.75">
      <c r="A34" s="64"/>
      <c r="B34" s="65" t="s">
        <v>48</v>
      </c>
      <c r="C34" s="66">
        <f>15854+3200</f>
        <v>19054</v>
      </c>
      <c r="D34" s="95">
        <f>-749-150</f>
        <v>-899</v>
      </c>
      <c r="E34" s="66">
        <f t="shared" si="0"/>
        <v>18155</v>
      </c>
      <c r="F34" s="68"/>
      <c r="G34" s="68">
        <f>+F34+E34</f>
        <v>18155</v>
      </c>
      <c r="H34" s="11"/>
      <c r="I34" s="11"/>
    </row>
    <row r="35" spans="1:9" ht="15.75">
      <c r="A35" s="30">
        <v>8</v>
      </c>
      <c r="B35" s="34" t="s">
        <v>16</v>
      </c>
      <c r="C35" s="32">
        <f>SUM(C36:C38)</f>
        <v>1291</v>
      </c>
      <c r="D35" s="94">
        <f>SUM(D36:D38)</f>
        <v>-100</v>
      </c>
      <c r="E35" s="32">
        <f t="shared" si="0"/>
        <v>1191</v>
      </c>
      <c r="F35" s="88">
        <f>SUM(F36:F38)</f>
        <v>-14.745999999999999</v>
      </c>
      <c r="G35" s="57">
        <f>SUM(G36:G38)</f>
        <v>1176.254</v>
      </c>
      <c r="H35" s="11"/>
      <c r="I35" s="11"/>
    </row>
    <row r="36" spans="1:9" ht="15.75">
      <c r="A36" s="59"/>
      <c r="B36" s="60" t="s">
        <v>41</v>
      </c>
      <c r="C36" s="61">
        <v>669</v>
      </c>
      <c r="D36" s="96">
        <v>-33</v>
      </c>
      <c r="E36" s="61">
        <f t="shared" si="0"/>
        <v>636</v>
      </c>
      <c r="F36" s="105">
        <v>-16.546</v>
      </c>
      <c r="G36" s="63">
        <f>+F36+E36</f>
        <v>619.454</v>
      </c>
      <c r="H36" s="11"/>
      <c r="I36" s="11"/>
    </row>
    <row r="37" spans="1:9" ht="15.75">
      <c r="A37" s="69"/>
      <c r="B37" s="70" t="s">
        <v>56</v>
      </c>
      <c r="C37" s="71">
        <v>180</v>
      </c>
      <c r="D37" s="97">
        <v>-25</v>
      </c>
      <c r="E37" s="71">
        <f t="shared" si="0"/>
        <v>155</v>
      </c>
      <c r="F37" s="73"/>
      <c r="G37" s="73">
        <f>+F37+E37</f>
        <v>155</v>
      </c>
      <c r="H37" s="11"/>
      <c r="I37" s="11"/>
    </row>
    <row r="38" spans="1:9" ht="15.75">
      <c r="A38" s="64"/>
      <c r="B38" s="65" t="s">
        <v>73</v>
      </c>
      <c r="C38" s="66">
        <v>442</v>
      </c>
      <c r="D38" s="95">
        <v>-42</v>
      </c>
      <c r="E38" s="66">
        <f t="shared" si="0"/>
        <v>400</v>
      </c>
      <c r="F38" s="68">
        <v>1.8</v>
      </c>
      <c r="G38" s="68">
        <f>+F38+E38</f>
        <v>401.8</v>
      </c>
      <c r="H38" s="11"/>
      <c r="I38" s="11"/>
    </row>
    <row r="39" spans="1:9" ht="15.75">
      <c r="A39" s="30">
        <v>9</v>
      </c>
      <c r="B39" s="31" t="s">
        <v>13</v>
      </c>
      <c r="C39" s="32">
        <f>SUM(C40:C44)</f>
        <v>4429</v>
      </c>
      <c r="D39" s="94">
        <f>SUM(D40:D44)</f>
        <v>-213</v>
      </c>
      <c r="E39" s="32">
        <f>SUM(E40:E44)</f>
        <v>4216</v>
      </c>
      <c r="F39" s="57">
        <f>SUM(F40:F44)</f>
        <v>795.53</v>
      </c>
      <c r="G39" s="57">
        <f>SUM(G40:G44)</f>
        <v>5011.53</v>
      </c>
      <c r="H39" s="11"/>
      <c r="I39" s="11"/>
    </row>
    <row r="40" spans="1:9" ht="15.75">
      <c r="A40" s="59"/>
      <c r="B40" s="60" t="s">
        <v>41</v>
      </c>
      <c r="C40" s="61">
        <v>844</v>
      </c>
      <c r="D40" s="96">
        <v>-38</v>
      </c>
      <c r="E40" s="61">
        <f t="shared" si="0"/>
        <v>806</v>
      </c>
      <c r="F40" s="63">
        <v>63.53</v>
      </c>
      <c r="G40" s="63">
        <f>+F40+E40</f>
        <v>869.53</v>
      </c>
      <c r="H40" s="11"/>
      <c r="I40" s="11"/>
    </row>
    <row r="41" spans="1:9" ht="15.75">
      <c r="A41" s="69"/>
      <c r="B41" s="70" t="s">
        <v>63</v>
      </c>
      <c r="C41" s="71">
        <v>380</v>
      </c>
      <c r="D41" s="97">
        <v>-55</v>
      </c>
      <c r="E41" s="71">
        <f t="shared" si="0"/>
        <v>325</v>
      </c>
      <c r="F41" s="73"/>
      <c r="G41" s="73">
        <f>+F41+E41</f>
        <v>325</v>
      </c>
      <c r="H41" s="11"/>
      <c r="I41" s="11"/>
    </row>
    <row r="42" spans="1:9" ht="15.75">
      <c r="A42" s="69"/>
      <c r="B42" s="70" t="s">
        <v>57</v>
      </c>
      <c r="C42" s="71">
        <v>3000</v>
      </c>
      <c r="D42" s="97">
        <v>-120</v>
      </c>
      <c r="E42" s="71">
        <f t="shared" si="0"/>
        <v>2880</v>
      </c>
      <c r="F42" s="73">
        <v>732</v>
      </c>
      <c r="G42" s="73">
        <f>+F42+E42</f>
        <v>3612</v>
      </c>
      <c r="H42" s="11"/>
      <c r="I42" s="11"/>
    </row>
    <row r="43" spans="1:9" ht="15.75">
      <c r="A43" s="69"/>
      <c r="B43" s="70" t="s">
        <v>58</v>
      </c>
      <c r="C43" s="71"/>
      <c r="D43" s="72"/>
      <c r="E43" s="71"/>
      <c r="F43" s="73"/>
      <c r="G43" s="73"/>
      <c r="H43" s="11"/>
      <c r="I43" s="11"/>
    </row>
    <row r="44" spans="1:9" ht="15.75">
      <c r="A44" s="64"/>
      <c r="B44" s="65" t="s">
        <v>46</v>
      </c>
      <c r="C44" s="66">
        <v>205</v>
      </c>
      <c r="D44" s="67"/>
      <c r="E44" s="66">
        <f t="shared" si="0"/>
        <v>205</v>
      </c>
      <c r="F44" s="68"/>
      <c r="G44" s="68">
        <f>+F44+E44</f>
        <v>205</v>
      </c>
      <c r="H44" s="11"/>
      <c r="I44" s="11"/>
    </row>
    <row r="45" spans="1:9" ht="15.75">
      <c r="A45" s="30">
        <v>10</v>
      </c>
      <c r="B45" s="34" t="s">
        <v>49</v>
      </c>
      <c r="C45" s="32">
        <v>591</v>
      </c>
      <c r="D45" s="94">
        <v>-24</v>
      </c>
      <c r="E45" s="32">
        <f t="shared" si="0"/>
        <v>567</v>
      </c>
      <c r="F45" s="57">
        <v>40.125</v>
      </c>
      <c r="G45" s="57">
        <f>+F45+E45</f>
        <v>607.125</v>
      </c>
      <c r="H45" s="11"/>
      <c r="I45" s="11"/>
    </row>
    <row r="46" spans="1:9" ht="15.75">
      <c r="A46" s="30">
        <v>11</v>
      </c>
      <c r="B46" s="34" t="s">
        <v>14</v>
      </c>
      <c r="C46" s="32">
        <v>541</v>
      </c>
      <c r="D46" s="94">
        <v>-24</v>
      </c>
      <c r="E46" s="32">
        <f t="shared" si="0"/>
        <v>517</v>
      </c>
      <c r="F46" s="57">
        <f>SUM(F47:F48)</f>
        <v>5.196</v>
      </c>
      <c r="G46" s="57">
        <f aca="true" t="shared" si="1" ref="G46:G57">+F46+E46</f>
        <v>522.196</v>
      </c>
      <c r="H46" s="11"/>
      <c r="I46" s="11"/>
    </row>
    <row r="47" spans="1:9" ht="15.75">
      <c r="A47" s="30"/>
      <c r="B47" s="60" t="s">
        <v>41</v>
      </c>
      <c r="C47" s="32">
        <v>541</v>
      </c>
      <c r="D47" s="94">
        <v>-24</v>
      </c>
      <c r="E47" s="32">
        <f>+C47+D47</f>
        <v>517</v>
      </c>
      <c r="F47" s="57">
        <v>3</v>
      </c>
      <c r="G47" s="57">
        <f>+F47+E47</f>
        <v>520</v>
      </c>
      <c r="H47" s="11"/>
      <c r="I47" s="11"/>
    </row>
    <row r="48" spans="1:9" ht="15.75">
      <c r="A48" s="30"/>
      <c r="B48" s="34" t="s">
        <v>84</v>
      </c>
      <c r="C48" s="32"/>
      <c r="D48" s="94"/>
      <c r="E48" s="32"/>
      <c r="F48" s="57">
        <v>2.196</v>
      </c>
      <c r="G48" s="57">
        <f>+F48</f>
        <v>2.196</v>
      </c>
      <c r="H48" s="11"/>
      <c r="I48" s="11"/>
    </row>
    <row r="49" spans="1:9" ht="15.75">
      <c r="A49" s="30">
        <v>12</v>
      </c>
      <c r="B49" s="34" t="s">
        <v>15</v>
      </c>
      <c r="C49" s="32">
        <v>517</v>
      </c>
      <c r="D49" s="94">
        <v>-19</v>
      </c>
      <c r="E49" s="32">
        <f t="shared" si="0"/>
        <v>498</v>
      </c>
      <c r="F49" s="57">
        <v>1.8</v>
      </c>
      <c r="G49" s="57">
        <f t="shared" si="1"/>
        <v>499.8</v>
      </c>
      <c r="H49" s="11"/>
      <c r="I49" s="11"/>
    </row>
    <row r="50" spans="1:9" ht="15.75">
      <c r="A50" s="30">
        <v>13</v>
      </c>
      <c r="B50" s="31" t="s">
        <v>64</v>
      </c>
      <c r="C50" s="35">
        <v>9089</v>
      </c>
      <c r="D50" s="94">
        <v>-168</v>
      </c>
      <c r="E50" s="32">
        <f t="shared" si="0"/>
        <v>8921</v>
      </c>
      <c r="F50" s="57">
        <v>184.651</v>
      </c>
      <c r="G50" s="57">
        <f t="shared" si="1"/>
        <v>9105.651</v>
      </c>
      <c r="H50" s="11"/>
      <c r="I50" s="11"/>
    </row>
    <row r="51" spans="1:9" ht="15.75">
      <c r="A51" s="30">
        <v>14</v>
      </c>
      <c r="B51" s="34" t="s">
        <v>19</v>
      </c>
      <c r="C51" s="32">
        <v>861</v>
      </c>
      <c r="D51" s="94">
        <v>-28</v>
      </c>
      <c r="E51" s="32">
        <f t="shared" si="0"/>
        <v>833</v>
      </c>
      <c r="F51" s="57">
        <v>48.054</v>
      </c>
      <c r="G51" s="57">
        <f t="shared" si="1"/>
        <v>881.054</v>
      </c>
      <c r="H51" s="11"/>
      <c r="I51" s="11"/>
    </row>
    <row r="52" spans="1:9" s="22" customFormat="1" ht="15.75">
      <c r="A52" s="30">
        <v>15</v>
      </c>
      <c r="B52" s="34" t="s">
        <v>20</v>
      </c>
      <c r="C52" s="32">
        <v>733</v>
      </c>
      <c r="D52" s="94">
        <v>-33</v>
      </c>
      <c r="E52" s="32">
        <f t="shared" si="0"/>
        <v>700</v>
      </c>
      <c r="F52" s="57">
        <v>19.62</v>
      </c>
      <c r="G52" s="57">
        <f t="shared" si="1"/>
        <v>719.62</v>
      </c>
      <c r="H52" s="21"/>
      <c r="I52" s="21"/>
    </row>
    <row r="53" spans="1:9" ht="15.75">
      <c r="A53" s="30">
        <v>16</v>
      </c>
      <c r="B53" s="34" t="s">
        <v>21</v>
      </c>
      <c r="C53" s="32">
        <v>598</v>
      </c>
      <c r="D53" s="94">
        <v>-19</v>
      </c>
      <c r="E53" s="32">
        <f t="shared" si="0"/>
        <v>579</v>
      </c>
      <c r="F53" s="57">
        <v>2.4</v>
      </c>
      <c r="G53" s="57">
        <f t="shared" si="1"/>
        <v>581.4</v>
      </c>
      <c r="H53" s="11"/>
      <c r="I53" s="11"/>
    </row>
    <row r="54" spans="1:9" ht="15.75">
      <c r="A54" s="30">
        <v>17</v>
      </c>
      <c r="B54" s="34" t="s">
        <v>22</v>
      </c>
      <c r="C54" s="32">
        <v>452</v>
      </c>
      <c r="D54" s="94">
        <v>-19</v>
      </c>
      <c r="E54" s="32">
        <f t="shared" si="0"/>
        <v>433</v>
      </c>
      <c r="F54" s="57">
        <v>2.4</v>
      </c>
      <c r="G54" s="57">
        <f t="shared" si="1"/>
        <v>435.4</v>
      </c>
      <c r="H54" s="11"/>
      <c r="I54" s="11"/>
    </row>
    <row r="55" spans="1:9" ht="15.75">
      <c r="A55" s="30">
        <v>18</v>
      </c>
      <c r="B55" s="34" t="s">
        <v>23</v>
      </c>
      <c r="C55" s="32">
        <v>480</v>
      </c>
      <c r="D55" s="94">
        <v>-19</v>
      </c>
      <c r="E55" s="32">
        <f t="shared" si="0"/>
        <v>461</v>
      </c>
      <c r="F55" s="57">
        <v>2.4</v>
      </c>
      <c r="G55" s="57">
        <f t="shared" si="1"/>
        <v>463.4</v>
      </c>
      <c r="H55" s="11"/>
      <c r="I55" s="11"/>
    </row>
    <row r="56" spans="1:9" ht="15.75">
      <c r="A56" s="30">
        <v>19</v>
      </c>
      <c r="B56" s="34" t="s">
        <v>38</v>
      </c>
      <c r="C56" s="32">
        <v>266</v>
      </c>
      <c r="D56" s="33"/>
      <c r="E56" s="32">
        <f t="shared" si="0"/>
        <v>266</v>
      </c>
      <c r="F56" s="57"/>
      <c r="G56" s="57">
        <f t="shared" si="1"/>
        <v>266</v>
      </c>
      <c r="H56" s="11"/>
      <c r="I56" s="11"/>
    </row>
    <row r="57" spans="1:9" ht="15.75">
      <c r="A57" s="30">
        <v>20</v>
      </c>
      <c r="B57" s="34" t="s">
        <v>85</v>
      </c>
      <c r="C57" s="32">
        <v>2589</v>
      </c>
      <c r="D57" s="33"/>
      <c r="E57" s="32">
        <f t="shared" si="0"/>
        <v>2589</v>
      </c>
      <c r="F57" s="57">
        <f>225.572+787.553</f>
        <v>1013.125</v>
      </c>
      <c r="G57" s="57">
        <f t="shared" si="1"/>
        <v>3602.125</v>
      </c>
      <c r="H57" s="11"/>
      <c r="I57" s="11"/>
    </row>
    <row r="58" spans="1:9" ht="15.75">
      <c r="A58" s="36" t="s">
        <v>2</v>
      </c>
      <c r="B58" s="37" t="s">
        <v>30</v>
      </c>
      <c r="C58" s="38">
        <f>C59+C60+C61+C62+C65+C66+C67+C68</f>
        <v>7914</v>
      </c>
      <c r="D58" s="91">
        <f>D59+D60+D61+D62+D65+D66+D67+D68</f>
        <v>-474</v>
      </c>
      <c r="E58" s="38">
        <f t="shared" si="0"/>
        <v>7440</v>
      </c>
      <c r="F58" s="51">
        <f>+F59+F60+F61+F62+F65+F66+F67+F68</f>
        <v>151.707</v>
      </c>
      <c r="G58" s="51">
        <f>+G59+G60+G61+G62+G65+G66+G67+G68</f>
        <v>7591.707000000001</v>
      </c>
      <c r="H58" s="11"/>
      <c r="I58" s="11"/>
    </row>
    <row r="59" spans="1:9" ht="15.75">
      <c r="A59" s="30">
        <v>1</v>
      </c>
      <c r="B59" s="34" t="s">
        <v>35</v>
      </c>
      <c r="C59" s="32">
        <v>1099</v>
      </c>
      <c r="D59" s="90">
        <v>-73</v>
      </c>
      <c r="E59" s="32">
        <f t="shared" si="0"/>
        <v>1026</v>
      </c>
      <c r="F59" s="57">
        <v>2.4</v>
      </c>
      <c r="G59" s="57">
        <f>+F59+E59</f>
        <v>1028.4</v>
      </c>
      <c r="H59" s="11"/>
      <c r="I59" s="11"/>
    </row>
    <row r="60" spans="1:9" ht="15.75">
      <c r="A60" s="30">
        <v>2</v>
      </c>
      <c r="B60" s="34" t="s">
        <v>34</v>
      </c>
      <c r="C60" s="32">
        <v>1186</v>
      </c>
      <c r="D60" s="90">
        <v>-57</v>
      </c>
      <c r="E60" s="32">
        <f t="shared" si="0"/>
        <v>1129</v>
      </c>
      <c r="F60" s="57">
        <v>1.2</v>
      </c>
      <c r="G60" s="57">
        <f aca="true" t="shared" si="2" ref="G60:G68">+F60+E60</f>
        <v>1130.2</v>
      </c>
      <c r="H60" s="11"/>
      <c r="I60" s="11"/>
    </row>
    <row r="61" spans="1:9" ht="15.75">
      <c r="A61" s="30">
        <v>3</v>
      </c>
      <c r="B61" s="34" t="s">
        <v>32</v>
      </c>
      <c r="C61" s="32">
        <v>1609</v>
      </c>
      <c r="D61" s="90">
        <v>-98</v>
      </c>
      <c r="E61" s="32">
        <f t="shared" si="0"/>
        <v>1511</v>
      </c>
      <c r="F61" s="57">
        <v>3</v>
      </c>
      <c r="G61" s="57">
        <f t="shared" si="2"/>
        <v>1514</v>
      </c>
      <c r="H61" s="11"/>
      <c r="I61" s="11"/>
    </row>
    <row r="62" spans="1:9" ht="15.75">
      <c r="A62" s="30">
        <v>4</v>
      </c>
      <c r="B62" s="34" t="s">
        <v>59</v>
      </c>
      <c r="C62" s="32">
        <f>SUM(C63:C64)</f>
        <v>1686</v>
      </c>
      <c r="D62" s="90">
        <f>SUM(D63:D64)</f>
        <v>-149</v>
      </c>
      <c r="E62" s="32">
        <f t="shared" si="0"/>
        <v>1537</v>
      </c>
      <c r="F62" s="57">
        <f>SUM(F63:F64)</f>
        <v>129.507</v>
      </c>
      <c r="G62" s="57">
        <f>+F62+E62</f>
        <v>1666.507</v>
      </c>
      <c r="H62" s="11"/>
      <c r="I62" s="11"/>
    </row>
    <row r="63" spans="1:9" ht="15.75">
      <c r="A63" s="59"/>
      <c r="B63" s="74" t="s">
        <v>74</v>
      </c>
      <c r="C63" s="61">
        <v>1115</v>
      </c>
      <c r="D63" s="92">
        <v>-100</v>
      </c>
      <c r="E63" s="61">
        <f t="shared" si="0"/>
        <v>1015</v>
      </c>
      <c r="F63" s="63">
        <v>127.107</v>
      </c>
      <c r="G63" s="63">
        <f t="shared" si="2"/>
        <v>1142.107</v>
      </c>
      <c r="H63" s="11"/>
      <c r="I63" s="11"/>
    </row>
    <row r="64" spans="1:9" ht="15.75">
      <c r="A64" s="64"/>
      <c r="B64" s="75" t="s">
        <v>75</v>
      </c>
      <c r="C64" s="66">
        <v>571</v>
      </c>
      <c r="D64" s="93">
        <v>-49</v>
      </c>
      <c r="E64" s="66">
        <f t="shared" si="0"/>
        <v>522</v>
      </c>
      <c r="F64" s="68">
        <v>2.4</v>
      </c>
      <c r="G64" s="68">
        <f t="shared" si="2"/>
        <v>524.4</v>
      </c>
      <c r="H64" s="11"/>
      <c r="I64" s="11"/>
    </row>
    <row r="65" spans="1:9" ht="15.75">
      <c r="A65" s="30">
        <v>5</v>
      </c>
      <c r="B65" s="34" t="s">
        <v>31</v>
      </c>
      <c r="C65" s="32">
        <v>794</v>
      </c>
      <c r="D65" s="90">
        <v>-50</v>
      </c>
      <c r="E65" s="32">
        <f t="shared" si="0"/>
        <v>744</v>
      </c>
      <c r="F65" s="57">
        <v>3.6</v>
      </c>
      <c r="G65" s="57">
        <f t="shared" si="2"/>
        <v>747.6</v>
      </c>
      <c r="H65" s="11"/>
      <c r="I65" s="11"/>
    </row>
    <row r="66" spans="1:9" ht="15.75">
      <c r="A66" s="30">
        <v>6</v>
      </c>
      <c r="B66" s="34" t="s">
        <v>33</v>
      </c>
      <c r="C66" s="32">
        <v>400</v>
      </c>
      <c r="D66" s="90">
        <v>-12</v>
      </c>
      <c r="E66" s="32">
        <f t="shared" si="0"/>
        <v>388</v>
      </c>
      <c r="F66" s="57">
        <v>3.6</v>
      </c>
      <c r="G66" s="57">
        <f t="shared" si="2"/>
        <v>391.6</v>
      </c>
      <c r="H66" s="11"/>
      <c r="I66" s="11"/>
    </row>
    <row r="67" spans="1:9" ht="15.75">
      <c r="A67" s="30">
        <v>7</v>
      </c>
      <c r="B67" s="34" t="s">
        <v>37</v>
      </c>
      <c r="C67" s="32">
        <v>380</v>
      </c>
      <c r="D67" s="90">
        <v>-15</v>
      </c>
      <c r="E67" s="32">
        <f t="shared" si="0"/>
        <v>365</v>
      </c>
      <c r="F67" s="57">
        <v>1.8</v>
      </c>
      <c r="G67" s="57">
        <f t="shared" si="2"/>
        <v>366.8</v>
      </c>
      <c r="H67" s="11"/>
      <c r="I67" s="11"/>
    </row>
    <row r="68" spans="1:9" s="2" customFormat="1" ht="15.75">
      <c r="A68" s="30">
        <v>8</v>
      </c>
      <c r="B68" s="34" t="s">
        <v>36</v>
      </c>
      <c r="C68" s="32">
        <v>760</v>
      </c>
      <c r="D68" s="90">
        <v>-20</v>
      </c>
      <c r="E68" s="32">
        <f t="shared" si="0"/>
        <v>740</v>
      </c>
      <c r="F68" s="57">
        <v>6.6</v>
      </c>
      <c r="G68" s="57">
        <f t="shared" si="2"/>
        <v>746.6</v>
      </c>
      <c r="H68" s="14"/>
      <c r="I68" s="14"/>
    </row>
    <row r="69" spans="1:9" s="18" customFormat="1" ht="15.75">
      <c r="A69" s="39" t="s">
        <v>3</v>
      </c>
      <c r="B69" s="26" t="s">
        <v>87</v>
      </c>
      <c r="C69" s="40">
        <f>SUM(C70:C75)</f>
        <v>1451</v>
      </c>
      <c r="D69" s="40"/>
      <c r="E69" s="40">
        <f t="shared" si="0"/>
        <v>1451</v>
      </c>
      <c r="F69" s="51">
        <f>SUM(F70:F75)</f>
        <v>62.572</v>
      </c>
      <c r="G69" s="51">
        <f>SUM(G70:G75)</f>
        <v>1513.572</v>
      </c>
      <c r="H69" s="17"/>
      <c r="I69" s="17"/>
    </row>
    <row r="70" spans="1:9" s="18" customFormat="1" ht="15.75">
      <c r="A70" s="41">
        <v>1</v>
      </c>
      <c r="B70" s="42" t="s">
        <v>24</v>
      </c>
      <c r="C70" s="32">
        <v>395</v>
      </c>
      <c r="D70" s="33"/>
      <c r="E70" s="32">
        <f t="shared" si="0"/>
        <v>395</v>
      </c>
      <c r="F70" s="57">
        <v>4.6</v>
      </c>
      <c r="G70" s="57">
        <f aca="true" t="shared" si="3" ref="G70:G75">+F70+E70</f>
        <v>399.6</v>
      </c>
      <c r="H70" s="17"/>
      <c r="I70" s="17"/>
    </row>
    <row r="71" spans="1:9" s="18" customFormat="1" ht="15.75">
      <c r="A71" s="41">
        <v>2</v>
      </c>
      <c r="B71" s="42" t="s">
        <v>25</v>
      </c>
      <c r="C71" s="32">
        <v>249</v>
      </c>
      <c r="D71" s="33"/>
      <c r="E71" s="32">
        <f t="shared" si="0"/>
        <v>249</v>
      </c>
      <c r="F71" s="57">
        <v>1.2</v>
      </c>
      <c r="G71" s="57">
        <f t="shared" si="3"/>
        <v>250.2</v>
      </c>
      <c r="H71" s="17"/>
      <c r="I71" s="17"/>
    </row>
    <row r="72" spans="1:9" s="18" customFormat="1" ht="15.75">
      <c r="A72" s="41">
        <v>3</v>
      </c>
      <c r="B72" s="42" t="s">
        <v>26</v>
      </c>
      <c r="C72" s="32">
        <v>207</v>
      </c>
      <c r="D72" s="33"/>
      <c r="E72" s="32">
        <f t="shared" si="0"/>
        <v>207</v>
      </c>
      <c r="F72" s="57">
        <v>9.2</v>
      </c>
      <c r="G72" s="57">
        <f t="shared" si="3"/>
        <v>216.2</v>
      </c>
      <c r="H72" s="17"/>
      <c r="I72" s="17"/>
    </row>
    <row r="73" spans="1:9" s="18" customFormat="1" ht="15.75">
      <c r="A73" s="41">
        <v>4</v>
      </c>
      <c r="B73" s="42" t="s">
        <v>27</v>
      </c>
      <c r="C73" s="32">
        <v>169</v>
      </c>
      <c r="D73" s="33"/>
      <c r="E73" s="32">
        <f t="shared" si="0"/>
        <v>169</v>
      </c>
      <c r="F73" s="57">
        <v>0.6</v>
      </c>
      <c r="G73" s="57">
        <f t="shared" si="3"/>
        <v>169.6</v>
      </c>
      <c r="H73" s="17"/>
      <c r="I73" s="17"/>
    </row>
    <row r="74" spans="1:9" s="18" customFormat="1" ht="15.75">
      <c r="A74" s="41">
        <v>5</v>
      </c>
      <c r="B74" s="42" t="s">
        <v>28</v>
      </c>
      <c r="C74" s="32">
        <v>202</v>
      </c>
      <c r="D74" s="33"/>
      <c r="E74" s="32">
        <f t="shared" si="0"/>
        <v>202</v>
      </c>
      <c r="F74" s="57">
        <v>0.6</v>
      </c>
      <c r="G74" s="57">
        <f t="shared" si="3"/>
        <v>202.6</v>
      </c>
      <c r="H74" s="17"/>
      <c r="I74" s="17"/>
    </row>
    <row r="75" spans="1:9" s="2" customFormat="1" ht="15.75">
      <c r="A75" s="41">
        <v>6</v>
      </c>
      <c r="B75" s="42" t="s">
        <v>29</v>
      </c>
      <c r="C75" s="32">
        <v>229</v>
      </c>
      <c r="D75" s="33"/>
      <c r="E75" s="32">
        <f t="shared" si="0"/>
        <v>229</v>
      </c>
      <c r="F75" s="57">
        <v>46.372</v>
      </c>
      <c r="G75" s="57">
        <f t="shared" si="3"/>
        <v>275.372</v>
      </c>
      <c r="H75" s="14"/>
      <c r="I75" s="14"/>
    </row>
    <row r="76" spans="1:9" s="18" customFormat="1" ht="15.75">
      <c r="A76" s="39" t="s">
        <v>4</v>
      </c>
      <c r="B76" s="26" t="s">
        <v>7</v>
      </c>
      <c r="C76" s="43">
        <f>SUM(C77:C78)</f>
        <v>3389</v>
      </c>
      <c r="D76" s="89">
        <f>SUM(D77:D78)</f>
        <v>-492</v>
      </c>
      <c r="E76" s="43">
        <f>SUM(E77:E78)</f>
        <v>2897</v>
      </c>
      <c r="F76" s="51">
        <f>SUM(F77:F80)</f>
        <v>2240.312</v>
      </c>
      <c r="G76" s="51">
        <f>SUM(G77:G80)</f>
        <v>5137.312</v>
      </c>
      <c r="H76" s="17"/>
      <c r="I76" s="17"/>
    </row>
    <row r="77" spans="1:9" s="18" customFormat="1" ht="15.75">
      <c r="A77" s="41">
        <v>1</v>
      </c>
      <c r="B77" s="42" t="s">
        <v>71</v>
      </c>
      <c r="C77" s="32">
        <v>2089</v>
      </c>
      <c r="D77" s="90">
        <v>-313</v>
      </c>
      <c r="E77" s="32">
        <f t="shared" si="0"/>
        <v>1776</v>
      </c>
      <c r="F77" s="88">
        <v>-227.75</v>
      </c>
      <c r="G77" s="57">
        <f>+F77+E77</f>
        <v>1548.25</v>
      </c>
      <c r="H77" s="17"/>
      <c r="I77" s="17"/>
    </row>
    <row r="78" spans="1:9" s="2" customFormat="1" ht="15.75">
      <c r="A78" s="41">
        <v>2</v>
      </c>
      <c r="B78" s="42" t="s">
        <v>70</v>
      </c>
      <c r="C78" s="32">
        <v>1300</v>
      </c>
      <c r="D78" s="90">
        <v>-179</v>
      </c>
      <c r="E78" s="32">
        <f t="shared" si="0"/>
        <v>1121</v>
      </c>
      <c r="F78" s="57"/>
      <c r="G78" s="58">
        <f>+F78+E78</f>
        <v>1121</v>
      </c>
      <c r="H78" s="14"/>
      <c r="I78" s="14"/>
    </row>
    <row r="79" spans="1:9" s="2" customFormat="1" ht="15.75">
      <c r="A79" s="41">
        <v>3</v>
      </c>
      <c r="B79" s="81" t="s">
        <v>83</v>
      </c>
      <c r="C79" s="32"/>
      <c r="D79" s="33"/>
      <c r="E79" s="32"/>
      <c r="F79" s="57">
        <v>124.462</v>
      </c>
      <c r="G79" s="58">
        <f>+F79+E79</f>
        <v>124.462</v>
      </c>
      <c r="H79" s="14"/>
      <c r="I79" s="14"/>
    </row>
    <row r="80" spans="1:9" s="2" customFormat="1" ht="15.75">
      <c r="A80" s="41">
        <v>4</v>
      </c>
      <c r="B80" s="81" t="s">
        <v>86</v>
      </c>
      <c r="C80" s="32"/>
      <c r="D80" s="33"/>
      <c r="E80" s="32"/>
      <c r="F80" s="57">
        <v>2343.6</v>
      </c>
      <c r="G80" s="58">
        <f>+F80+E80</f>
        <v>2343.6</v>
      </c>
      <c r="H80" s="14"/>
      <c r="I80" s="14"/>
    </row>
    <row r="81" spans="1:9" s="2" customFormat="1" ht="15.75">
      <c r="A81" s="39" t="s">
        <v>50</v>
      </c>
      <c r="B81" s="26" t="s">
        <v>8</v>
      </c>
      <c r="C81" s="43">
        <v>6510</v>
      </c>
      <c r="D81" s="33"/>
      <c r="E81" s="43">
        <v>6510</v>
      </c>
      <c r="F81" s="57"/>
      <c r="G81" s="51">
        <f>+F81+E81</f>
        <v>6510</v>
      </c>
      <c r="H81" s="14"/>
      <c r="I81" s="14"/>
    </row>
    <row r="82" spans="1:9" ht="15.75">
      <c r="A82" s="44" t="s">
        <v>60</v>
      </c>
      <c r="B82" s="45" t="s">
        <v>39</v>
      </c>
      <c r="C82" s="38">
        <f>+C83+C86</f>
        <v>1840</v>
      </c>
      <c r="D82" s="38"/>
      <c r="E82" s="43">
        <f>+C82+D82</f>
        <v>1840</v>
      </c>
      <c r="F82" s="51">
        <f>+F83+F86</f>
        <v>45</v>
      </c>
      <c r="G82" s="52">
        <f>+G83+G86</f>
        <v>1885</v>
      </c>
      <c r="H82" s="11"/>
      <c r="I82" s="11"/>
    </row>
    <row r="83" spans="1:9" ht="15.75">
      <c r="A83" s="46">
        <v>1</v>
      </c>
      <c r="B83" s="31" t="s">
        <v>79</v>
      </c>
      <c r="C83" s="35">
        <v>1700</v>
      </c>
      <c r="D83" s="33"/>
      <c r="E83" s="32">
        <f>+C83+D83</f>
        <v>1700</v>
      </c>
      <c r="F83" s="57">
        <f>SUM(F84:F85)</f>
        <v>45</v>
      </c>
      <c r="G83" s="57">
        <f>SUM(G84:G85)</f>
        <v>1745</v>
      </c>
      <c r="H83" s="11"/>
      <c r="I83" s="11"/>
    </row>
    <row r="84" spans="1:9" ht="15.75">
      <c r="A84" s="76"/>
      <c r="B84" s="60" t="s">
        <v>80</v>
      </c>
      <c r="C84" s="77">
        <v>1700</v>
      </c>
      <c r="D84" s="62"/>
      <c r="E84" s="61">
        <v>1700</v>
      </c>
      <c r="F84" s="63"/>
      <c r="G84" s="63">
        <f>+F84+E84</f>
        <v>1700</v>
      </c>
      <c r="H84" s="11"/>
      <c r="I84" s="11"/>
    </row>
    <row r="85" spans="1:9" ht="15.75">
      <c r="A85" s="78"/>
      <c r="B85" s="65" t="s">
        <v>81</v>
      </c>
      <c r="C85" s="79"/>
      <c r="D85" s="67"/>
      <c r="E85" s="66"/>
      <c r="F85" s="68">
        <v>45</v>
      </c>
      <c r="G85" s="68">
        <f>+F85+E85</f>
        <v>45</v>
      </c>
      <c r="H85" s="11"/>
      <c r="I85" s="11"/>
    </row>
    <row r="86" spans="1:9" ht="15.75">
      <c r="A86" s="46">
        <v>2</v>
      </c>
      <c r="B86" s="31" t="s">
        <v>40</v>
      </c>
      <c r="C86" s="35">
        <v>140</v>
      </c>
      <c r="D86" s="33"/>
      <c r="E86" s="32">
        <f>+C86+D86</f>
        <v>140</v>
      </c>
      <c r="F86" s="57"/>
      <c r="G86" s="57">
        <f>+F86+E86</f>
        <v>140</v>
      </c>
      <c r="H86" s="11"/>
      <c r="I86" s="11"/>
    </row>
    <row r="87" spans="1:9" ht="14.25" customHeight="1">
      <c r="A87" s="53"/>
      <c r="B87" s="53"/>
      <c r="C87" s="53"/>
      <c r="D87" s="11"/>
      <c r="E87" s="11"/>
      <c r="F87" s="102"/>
      <c r="G87" s="11"/>
      <c r="H87" s="11"/>
      <c r="I87" s="11"/>
    </row>
  </sheetData>
  <sheetProtection/>
  <mergeCells count="7">
    <mergeCell ref="F6:G6"/>
    <mergeCell ref="H15:P15"/>
    <mergeCell ref="D6:E6"/>
    <mergeCell ref="A1:G1"/>
    <mergeCell ref="A2:G2"/>
    <mergeCell ref="A3:G3"/>
    <mergeCell ref="A4:G4"/>
  </mergeCells>
  <printOptions/>
  <pageMargins left="0.62" right="0.22" top="0.59" bottom="0.5" header="0.5" footer="0.2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Skamylove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thaivanbe</cp:lastModifiedBy>
  <cp:lastPrinted>2015-07-27T08:36:17Z</cp:lastPrinted>
  <dcterms:created xsi:type="dcterms:W3CDTF">2013-11-07T06:30:47Z</dcterms:created>
  <dcterms:modified xsi:type="dcterms:W3CDTF">2015-07-27T08:37:06Z</dcterms:modified>
  <cp:category/>
  <cp:version/>
  <cp:contentType/>
  <cp:contentStatus/>
</cp:coreProperties>
</file>