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1760" activeTab="0"/>
  </bookViews>
  <sheets>
    <sheet name="Sheet1 (2)" sheetId="1" r:id="rId1"/>
  </sheets>
  <definedNames>
    <definedName name="chuong_phuluc_15" localSheetId="0">'Sheet1 (2)'!$G$1</definedName>
    <definedName name="chuong_phuluc_15_name" localSheetId="0">'Sheet1 (2)'!$A$3</definedName>
    <definedName name="_xlnm.Print_Area" localSheetId="0">'Sheet1 (2)'!$A$1:$G$32</definedName>
    <definedName name="_xlnm.Print_Titles" localSheetId="0">'Sheet1 (2)'!$7:$9</definedName>
  </definedNames>
  <calcPr fullCalcOnLoad="1"/>
</workbook>
</file>

<file path=xl/sharedStrings.xml><?xml version="1.0" encoding="utf-8"?>
<sst xmlns="http://schemas.openxmlformats.org/spreadsheetml/2006/main" count="46" uniqueCount="41">
  <si>
    <t>STT</t>
  </si>
  <si>
    <t>Nội dung</t>
  </si>
  <si>
    <t>Tuyệt đối</t>
  </si>
  <si>
    <t>Tương đối (%)</t>
  </si>
  <si>
    <t>A</t>
  </si>
  <si>
    <t>B</t>
  </si>
  <si>
    <t>I</t>
  </si>
  <si>
    <t>II</t>
  </si>
  <si>
    <t xml:space="preserve">Thu bổ sung từ ngân sách cấp trên </t>
  </si>
  <si>
    <t>Thu bổ sung cân đối ngân sách</t>
  </si>
  <si>
    <t>Thu bổ sung có mục tiêu</t>
  </si>
  <si>
    <t>III</t>
  </si>
  <si>
    <t>IV</t>
  </si>
  <si>
    <t>Thu kết dư</t>
  </si>
  <si>
    <t>Thu chuyển nguồn từ năm trước chuyển sang</t>
  </si>
  <si>
    <t>Chi thường xuyên</t>
  </si>
  <si>
    <t>Dự phòng ngân sách</t>
  </si>
  <si>
    <t>Chi tạo nguồn, điều chỉnh tiền lương</t>
  </si>
  <si>
    <t xml:space="preserve">Chi các chương trình mục tiêu </t>
  </si>
  <si>
    <t>Chi các chương trình mục tiêu quốc gia</t>
  </si>
  <si>
    <t>Chi các chương trình mục tiêu, nhiệm vụ</t>
  </si>
  <si>
    <t>Đơn vị: Triệu đồng</t>
  </si>
  <si>
    <t>Chi đầu tư phát triển</t>
  </si>
  <si>
    <t>Chi cấp lại từ nguồn thu</t>
  </si>
  <si>
    <t>TỔNG CHI NGÂN SÁCH ĐỊA PHƯƠNG</t>
  </si>
  <si>
    <t>Tổng chi cân đối ngân sách địa phương</t>
  </si>
  <si>
    <t>TỔNG NGUỒN THU NGÂN SÁCH ĐỊA PHƯƠNG</t>
  </si>
  <si>
    <t>Thu ngân sách địa phương hưởng 100%</t>
  </si>
  <si>
    <t>Thu ngân sách địa phương hưởng từ các khoản thu phân chia</t>
  </si>
  <si>
    <t>Thu ngân sách địa phương được hưởng theo phân cấp</t>
  </si>
  <si>
    <t>So sánh (1)</t>
  </si>
  <si>
    <t>Chi nộp ngân sách cấp trên</t>
  </si>
  <si>
    <r>
      <rPr>
        <b/>
        <sz val="12"/>
        <color indexed="8"/>
        <rFont val="Times New Roman"/>
        <family val="1"/>
      </rPr>
      <t xml:space="preserve">        </t>
    </r>
    <r>
      <rPr>
        <b/>
        <i/>
        <sz val="12"/>
        <color indexed="8"/>
        <rFont val="Times New Roman"/>
        <family val="1"/>
      </rPr>
      <t>Ghi chú:</t>
    </r>
    <r>
      <rPr>
        <i/>
        <sz val="12"/>
        <color indexed="8"/>
        <rFont val="Times New Roman"/>
        <family val="1"/>
      </rPr>
      <t xml:space="preserve"> </t>
    </r>
    <r>
      <rPr>
        <i/>
        <sz val="12"/>
        <color indexed="8"/>
        <rFont val="Times New Roman"/>
        <family val="1"/>
      </rPr>
      <t>(1) Đối với chỉ tiêu thu ngân sách địa phương, so sánh dự toán năm kế hoạch với ước thực hiện năm hiện hành. Đối với các chỉ tiêu chi ngân sách địa phương so sánh dự toán năm kế hoạch với dự toán năm hiện hành.</t>
    </r>
  </si>
  <si>
    <t>Dự toán năm 2020</t>
  </si>
  <si>
    <t xml:space="preserve"> - Chi đầu tư phát triển</t>
  </si>
  <si>
    <t xml:space="preserve"> - Chi thường xuyên</t>
  </si>
  <si>
    <t>CÂN ĐỐI NGÂN SÁCH ĐỊA PHƯƠNG NĂM 2021</t>
  </si>
  <si>
    <t>Ước thực hiện năm 2020</t>
  </si>
  <si>
    <t>Dự toán năm 2021</t>
  </si>
  <si>
    <t>PHỤ LỤC I</t>
  </si>
  <si>
    <t>(Kèm theo Tờ trình số 1927/TTr-UBND ngày 04 tháng 12 năm 2020 của UBND quận Bình Thủy)</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</si>
</sst>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0_);[Red]\ \-\ #,##0_)"/>
  </numFmts>
  <fonts count="50">
    <font>
      <sz val="11"/>
      <color theme="1"/>
      <name val="Calibri"/>
      <family val="2"/>
    </font>
    <font>
      <sz val="14"/>
      <color indexed="8"/>
      <name val="Times New Roman"/>
      <family val="2"/>
    </font>
    <font>
      <sz val="11"/>
      <name val="Times New Roman"/>
      <family val="1"/>
    </font>
    <font>
      <i/>
      <sz val="13"/>
      <name val="Times New Roman"/>
      <family val="1"/>
    </font>
    <font>
      <b/>
      <sz val="11"/>
      <name val="Times New Roman"/>
      <family val="1"/>
    </font>
    <font>
      <b/>
      <sz val="12"/>
      <color indexed="8"/>
      <name val="Times New Roman"/>
      <family val="1"/>
    </font>
    <font>
      <b/>
      <i/>
      <sz val="12"/>
      <color indexed="8"/>
      <name val="Times New Roman"/>
      <family val="1"/>
    </font>
    <font>
      <i/>
      <sz val="12"/>
      <color indexed="8"/>
      <name val="Times New Roman"/>
      <family val="1"/>
    </font>
    <font>
      <sz val="11"/>
      <color indexed="8"/>
      <name val="Calibri"/>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sz val="11"/>
      <color indexed="8"/>
      <name val="Times New Roman"/>
      <family val="1"/>
    </font>
    <font>
      <sz val="12"/>
      <color indexed="8"/>
      <name val="Times New Roman"/>
      <family val="1"/>
    </font>
    <font>
      <b/>
      <sz val="13"/>
      <color indexed="8"/>
      <name val="Times New Roman"/>
      <family val="1"/>
    </font>
    <font>
      <i/>
      <sz val="13"/>
      <color indexed="8"/>
      <name val="Times New Roman"/>
      <family val="1"/>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b/>
      <sz val="18"/>
      <color theme="3"/>
      <name val="Cambria"/>
      <family val="2"/>
    </font>
    <font>
      <b/>
      <sz val="14"/>
      <color theme="1"/>
      <name val="Times New Roman"/>
      <family val="2"/>
    </font>
    <font>
      <sz val="14"/>
      <color rgb="FFFF0000"/>
      <name val="Times New Roman"/>
      <family val="2"/>
    </font>
    <font>
      <sz val="11"/>
      <color theme="1"/>
      <name val="Times New Roman"/>
      <family val="1"/>
    </font>
    <font>
      <b/>
      <sz val="13"/>
      <color rgb="FF000000"/>
      <name val="Times New Roman"/>
      <family val="1"/>
    </font>
    <font>
      <i/>
      <sz val="13"/>
      <color rgb="FF000000"/>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28" borderId="2"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8">
    <xf numFmtId="0" fontId="0" fillId="0" borderId="0" xfId="0" applyFont="1" applyAlignment="1">
      <alignment/>
    </xf>
    <xf numFmtId="0" fontId="46" fillId="0" borderId="0" xfId="0" applyFont="1" applyAlignment="1">
      <alignment/>
    </xf>
    <xf numFmtId="172" fontId="46" fillId="0" borderId="0" xfId="0" applyNumberFormat="1" applyFont="1" applyAlignment="1">
      <alignment/>
    </xf>
    <xf numFmtId="172" fontId="2" fillId="0" borderId="10" xfId="41" applyNumberFormat="1" applyFont="1" applyFill="1" applyBorder="1" applyAlignment="1">
      <alignment horizontal="right" vertical="center" wrapText="1"/>
    </xf>
    <xf numFmtId="0" fontId="2" fillId="0" borderId="0" xfId="0" applyFont="1" applyAlignment="1">
      <alignment/>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3" fontId="4" fillId="0" borderId="10" xfId="41" applyNumberFormat="1" applyFont="1" applyBorder="1" applyAlignment="1">
      <alignment vertical="center" wrapText="1"/>
    </xf>
    <xf numFmtId="171" fontId="4" fillId="0" borderId="10" xfId="41" applyNumberFormat="1" applyFont="1" applyBorder="1" applyAlignment="1">
      <alignment vertical="center" wrapText="1"/>
    </xf>
    <xf numFmtId="173" fontId="4" fillId="0" borderId="10" xfId="41" applyNumberFormat="1" applyFont="1" applyBorder="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quotePrefix="1">
      <alignment vertical="center" wrapText="1"/>
    </xf>
    <xf numFmtId="3" fontId="2" fillId="0" borderId="10" xfId="41" applyNumberFormat="1" applyFont="1" applyBorder="1" applyAlignment="1">
      <alignment vertical="center" wrapText="1"/>
    </xf>
    <xf numFmtId="173" fontId="2" fillId="0" borderId="10" xfId="41" applyNumberFormat="1" applyFont="1" applyBorder="1" applyAlignment="1">
      <alignment vertical="center" wrapText="1"/>
    </xf>
    <xf numFmtId="171" fontId="2" fillId="0" borderId="10" xfId="41" applyNumberFormat="1" applyFont="1" applyBorder="1" applyAlignment="1">
      <alignment vertical="center" wrapText="1"/>
    </xf>
    <xf numFmtId="0" fontId="2" fillId="0" borderId="10" xfId="0" applyFont="1" applyBorder="1" applyAlignment="1">
      <alignment vertical="center" wrapText="1"/>
    </xf>
    <xf numFmtId="0" fontId="4" fillId="0" borderId="10" xfId="0" applyFont="1" applyFill="1" applyBorder="1" applyAlignment="1">
      <alignment vertical="center" wrapText="1"/>
    </xf>
    <xf numFmtId="172" fontId="2" fillId="0" borderId="10" xfId="41" applyNumberFormat="1" applyFont="1" applyBorder="1" applyAlignment="1">
      <alignment vertical="center" wrapText="1"/>
    </xf>
    <xf numFmtId="172" fontId="4" fillId="0" borderId="10" xfId="41" applyNumberFormat="1" applyFont="1" applyFill="1" applyBorder="1" applyAlignment="1">
      <alignment horizontal="right" vertical="center" wrapText="1"/>
    </xf>
    <xf numFmtId="3" fontId="2" fillId="0" borderId="10" xfId="41" applyNumberFormat="1" applyFont="1" applyFill="1" applyBorder="1" applyAlignment="1">
      <alignment horizontal="right" vertical="center" wrapText="1"/>
    </xf>
    <xf numFmtId="172" fontId="2" fillId="0" borderId="10" xfId="41" applyNumberFormat="1" applyFont="1" applyFill="1" applyBorder="1" applyAlignment="1">
      <alignment vertical="center" wrapText="1"/>
    </xf>
    <xf numFmtId="3" fontId="46" fillId="0" borderId="0" xfId="0" applyNumberFormat="1" applyFont="1" applyAlignment="1">
      <alignment/>
    </xf>
    <xf numFmtId="172" fontId="4" fillId="0" borderId="10" xfId="41" applyNumberFormat="1" applyFont="1" applyBorder="1" applyAlignment="1">
      <alignment vertical="center" wrapText="1"/>
    </xf>
    <xf numFmtId="0" fontId="47" fillId="0" borderId="0" xfId="0" applyFont="1" applyAlignment="1">
      <alignment horizontal="center"/>
    </xf>
    <xf numFmtId="0" fontId="48" fillId="0" borderId="0" xfId="0" applyFont="1" applyAlignment="1">
      <alignment horizontal="center"/>
    </xf>
    <xf numFmtId="0" fontId="3" fillId="0" borderId="11" xfId="0" applyFont="1" applyBorder="1" applyAlignment="1">
      <alignment horizontal="right"/>
    </xf>
    <xf numFmtId="0" fontId="4" fillId="0" borderId="10" xfId="0" applyFont="1" applyBorder="1" applyAlignment="1">
      <alignment horizontal="center" vertical="center" wrapText="1"/>
    </xf>
    <xf numFmtId="0" fontId="49" fillId="0" borderId="0" xfId="0" applyFont="1" applyAlignment="1">
      <alignment horizontal="justify"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8"/>
  <sheetViews>
    <sheetView tabSelected="1" zoomScalePageLayoutView="0" workbookViewId="0" topLeftCell="A1">
      <selection activeCell="A3" sqref="A3:G3"/>
    </sheetView>
  </sheetViews>
  <sheetFormatPr defaultColWidth="9.140625" defaultRowHeight="15"/>
  <cols>
    <col min="1" max="1" width="5.00390625" style="1" bestFit="1" customWidth="1"/>
    <col min="2" max="2" width="42.140625" style="1" customWidth="1"/>
    <col min="3" max="3" width="10.00390625" style="1" customWidth="1"/>
    <col min="4" max="4" width="9.7109375" style="1" customWidth="1"/>
    <col min="5" max="6" width="9.57421875" style="1" customWidth="1"/>
    <col min="7" max="7" width="9.28125" style="1" customWidth="1"/>
    <col min="8" max="16384" width="9.140625" style="1" customWidth="1"/>
  </cols>
  <sheetData>
    <row r="1" spans="1:7" ht="16.5">
      <c r="A1" s="23" t="s">
        <v>39</v>
      </c>
      <c r="B1" s="23"/>
      <c r="C1" s="23"/>
      <c r="D1" s="23"/>
      <c r="E1" s="23"/>
      <c r="F1" s="23"/>
      <c r="G1" s="23"/>
    </row>
    <row r="2" spans="1:7" ht="16.5">
      <c r="A2" s="23" t="s">
        <v>36</v>
      </c>
      <c r="B2" s="23"/>
      <c r="C2" s="23"/>
      <c r="D2" s="23"/>
      <c r="E2" s="23"/>
      <c r="F2" s="23"/>
      <c r="G2" s="23"/>
    </row>
    <row r="3" spans="1:7" ht="16.5">
      <c r="A3" s="24" t="s">
        <v>40</v>
      </c>
      <c r="B3" s="24"/>
      <c r="C3" s="24"/>
      <c r="D3" s="24"/>
      <c r="E3" s="24"/>
      <c r="F3" s="24"/>
      <c r="G3" s="24"/>
    </row>
    <row r="5" spans="1:7" ht="16.5">
      <c r="A5" s="4"/>
      <c r="B5" s="4"/>
      <c r="C5" s="4"/>
      <c r="D5" s="4"/>
      <c r="E5" s="25" t="s">
        <v>21</v>
      </c>
      <c r="F5" s="25"/>
      <c r="G5" s="25"/>
    </row>
    <row r="6" spans="1:7" ht="15">
      <c r="A6" s="26" t="s">
        <v>0</v>
      </c>
      <c r="B6" s="26" t="s">
        <v>1</v>
      </c>
      <c r="C6" s="26" t="s">
        <v>33</v>
      </c>
      <c r="D6" s="26" t="s">
        <v>37</v>
      </c>
      <c r="E6" s="26" t="s">
        <v>38</v>
      </c>
      <c r="F6" s="26" t="s">
        <v>30</v>
      </c>
      <c r="G6" s="26"/>
    </row>
    <row r="7" spans="1:7" ht="44.25" customHeight="1">
      <c r="A7" s="26"/>
      <c r="B7" s="26"/>
      <c r="C7" s="26"/>
      <c r="D7" s="26"/>
      <c r="E7" s="26"/>
      <c r="F7" s="5" t="s">
        <v>2</v>
      </c>
      <c r="G7" s="5" t="s">
        <v>3</v>
      </c>
    </row>
    <row r="8" spans="1:7" ht="15">
      <c r="A8" s="5" t="s">
        <v>4</v>
      </c>
      <c r="B8" s="5" t="s">
        <v>5</v>
      </c>
      <c r="C8" s="5">
        <v>1</v>
      </c>
      <c r="D8" s="5">
        <v>2</v>
      </c>
      <c r="E8" s="5">
        <v>3</v>
      </c>
      <c r="F8" s="5">
        <v>4</v>
      </c>
      <c r="G8" s="5">
        <v>5</v>
      </c>
    </row>
    <row r="9" spans="1:8" ht="28.5">
      <c r="A9" s="5" t="s">
        <v>4</v>
      </c>
      <c r="B9" s="6" t="s">
        <v>26</v>
      </c>
      <c r="C9" s="7">
        <f>C10+C13+C16+C17</f>
        <v>806080</v>
      </c>
      <c r="D9" s="7">
        <f>D10+D13+D16+D17</f>
        <v>788760</v>
      </c>
      <c r="E9" s="7">
        <f>E10+E13+E16+E17</f>
        <v>567866</v>
      </c>
      <c r="F9" s="7">
        <f>F10+F13+F16+F17</f>
        <v>-220894</v>
      </c>
      <c r="G9" s="8">
        <f aca="true" t="shared" si="0" ref="G9:G14">E9/D9*100</f>
        <v>71.99477661139004</v>
      </c>
      <c r="H9" s="21"/>
    </row>
    <row r="10" spans="1:7" ht="28.5">
      <c r="A10" s="5" t="s">
        <v>6</v>
      </c>
      <c r="B10" s="6" t="s">
        <v>29</v>
      </c>
      <c r="C10" s="7">
        <v>241352</v>
      </c>
      <c r="D10" s="7">
        <f>SUM(D11:D12)</f>
        <v>224032</v>
      </c>
      <c r="E10" s="7">
        <f>SUM(E11:E12)</f>
        <v>244824</v>
      </c>
      <c r="F10" s="9">
        <f>SUM(F11:F12)</f>
        <v>20792</v>
      </c>
      <c r="G10" s="8">
        <f t="shared" si="0"/>
        <v>109.28081702613912</v>
      </c>
    </row>
    <row r="11" spans="1:7" ht="15">
      <c r="A11" s="10">
        <v>1</v>
      </c>
      <c r="B11" s="11" t="s">
        <v>27</v>
      </c>
      <c r="C11" s="12">
        <v>81758</v>
      </c>
      <c r="D11" s="12">
        <v>87619</v>
      </c>
      <c r="E11" s="12">
        <v>89721</v>
      </c>
      <c r="F11" s="13">
        <f>E11-D11</f>
        <v>2102</v>
      </c>
      <c r="G11" s="14">
        <f t="shared" si="0"/>
        <v>102.3990230429473</v>
      </c>
    </row>
    <row r="12" spans="1:7" ht="30">
      <c r="A12" s="10">
        <v>2</v>
      </c>
      <c r="B12" s="11" t="s">
        <v>28</v>
      </c>
      <c r="C12" s="12">
        <v>159594</v>
      </c>
      <c r="D12" s="12">
        <v>136413</v>
      </c>
      <c r="E12" s="12">
        <v>155103</v>
      </c>
      <c r="F12" s="13">
        <f>E12-D12</f>
        <v>18690</v>
      </c>
      <c r="G12" s="14">
        <f t="shared" si="0"/>
        <v>113.70104022343912</v>
      </c>
    </row>
    <row r="13" spans="1:7" ht="15">
      <c r="A13" s="5" t="s">
        <v>7</v>
      </c>
      <c r="B13" s="6" t="s">
        <v>8</v>
      </c>
      <c r="C13" s="7">
        <f>+C14+C15</f>
        <v>429755</v>
      </c>
      <c r="D13" s="7">
        <f>SUM(D14:D15)</f>
        <v>429755</v>
      </c>
      <c r="E13" s="7">
        <f>SUM(E14:E15)</f>
        <v>323042</v>
      </c>
      <c r="F13" s="7">
        <f>SUM(F14:F15)</f>
        <v>-106713</v>
      </c>
      <c r="G13" s="8">
        <f t="shared" si="0"/>
        <v>75.16887528940909</v>
      </c>
    </row>
    <row r="14" spans="1:7" ht="15">
      <c r="A14" s="10">
        <v>1</v>
      </c>
      <c r="B14" s="15" t="s">
        <v>9</v>
      </c>
      <c r="C14" s="12">
        <v>300730</v>
      </c>
      <c r="D14" s="12">
        <f>C14</f>
        <v>300730</v>
      </c>
      <c r="E14" s="12">
        <v>318202</v>
      </c>
      <c r="F14" s="13">
        <f>E14-D14</f>
        <v>17472</v>
      </c>
      <c r="G14" s="14">
        <f t="shared" si="0"/>
        <v>105.80986266750907</v>
      </c>
    </row>
    <row r="15" spans="1:7" ht="15">
      <c r="A15" s="10">
        <v>2</v>
      </c>
      <c r="B15" s="15" t="s">
        <v>10</v>
      </c>
      <c r="C15" s="12">
        <v>129025</v>
      </c>
      <c r="D15" s="12">
        <f>C15</f>
        <v>129025</v>
      </c>
      <c r="E15" s="12">
        <v>4840</v>
      </c>
      <c r="F15" s="12">
        <f>E15-D15</f>
        <v>-124185</v>
      </c>
      <c r="G15" s="14">
        <f>E15/D15*100</f>
        <v>3.7512110056190657</v>
      </c>
    </row>
    <row r="16" spans="1:7" ht="15">
      <c r="A16" s="5" t="s">
        <v>11</v>
      </c>
      <c r="B16" s="16" t="s">
        <v>13</v>
      </c>
      <c r="C16" s="18">
        <v>40923</v>
      </c>
      <c r="D16" s="18">
        <f>C16</f>
        <v>40923</v>
      </c>
      <c r="E16" s="22"/>
      <c r="F16" s="7">
        <f>E16-D16</f>
        <v>-40923</v>
      </c>
      <c r="G16" s="8">
        <f>E16/D16*100</f>
        <v>0</v>
      </c>
    </row>
    <row r="17" spans="1:7" ht="28.5">
      <c r="A17" s="5" t="s">
        <v>12</v>
      </c>
      <c r="B17" s="16" t="s">
        <v>14</v>
      </c>
      <c r="C17" s="18">
        <v>94050</v>
      </c>
      <c r="D17" s="18">
        <f>C17</f>
        <v>94050</v>
      </c>
      <c r="E17" s="17"/>
      <c r="F17" s="7">
        <f>E17-D17</f>
        <v>-94050</v>
      </c>
      <c r="G17" s="8">
        <f>E17/D17*100</f>
        <v>0</v>
      </c>
    </row>
    <row r="18" spans="1:7" ht="15">
      <c r="A18" s="5" t="s">
        <v>5</v>
      </c>
      <c r="B18" s="6" t="s">
        <v>24</v>
      </c>
      <c r="C18" s="18">
        <f>+C19+C25+C30</f>
        <v>673464</v>
      </c>
      <c r="D18" s="18">
        <f>+D19+D25+D30</f>
        <v>630193</v>
      </c>
      <c r="E18" s="18">
        <f>SUM(E30,E25,E19)</f>
        <v>567866</v>
      </c>
      <c r="F18" s="7">
        <f>SUM(F30,F25,F19)</f>
        <v>-105598</v>
      </c>
      <c r="G18" s="8">
        <f>E18/C18*100</f>
        <v>84.32017153106922</v>
      </c>
    </row>
    <row r="19" spans="1:7" ht="15">
      <c r="A19" s="5" t="s">
        <v>6</v>
      </c>
      <c r="B19" s="6" t="s">
        <v>25</v>
      </c>
      <c r="C19" s="18">
        <f>SUM(C20:C24)</f>
        <v>544439</v>
      </c>
      <c r="D19" s="18">
        <f>SUM(D20:D24)</f>
        <v>503803.392</v>
      </c>
      <c r="E19" s="18">
        <f>SUM(E20:E24)</f>
        <v>563026</v>
      </c>
      <c r="F19" s="7">
        <f>SUM(F20:F24)</f>
        <v>18587</v>
      </c>
      <c r="G19" s="8">
        <f>E19/C19*100</f>
        <v>103.41397291523936</v>
      </c>
    </row>
    <row r="20" spans="1:7" ht="15">
      <c r="A20" s="10">
        <v>1</v>
      </c>
      <c r="B20" s="15" t="s">
        <v>22</v>
      </c>
      <c r="C20" s="3">
        <v>175228</v>
      </c>
      <c r="D20" s="3">
        <f>175228-20393</f>
        <v>154835</v>
      </c>
      <c r="E20" s="3">
        <v>188056</v>
      </c>
      <c r="F20" s="12">
        <f>E20-C20</f>
        <v>12828</v>
      </c>
      <c r="G20" s="14">
        <f>E20/C20*100</f>
        <v>107.32074782568996</v>
      </c>
    </row>
    <row r="21" spans="1:7" ht="15">
      <c r="A21" s="10">
        <v>2</v>
      </c>
      <c r="B21" s="15" t="s">
        <v>15</v>
      </c>
      <c r="C21" s="3">
        <f>363326-4957</f>
        <v>358369</v>
      </c>
      <c r="D21" s="3">
        <f>374905-D29+1-4957</f>
        <v>344011.392</v>
      </c>
      <c r="E21" s="3">
        <v>363709</v>
      </c>
      <c r="F21" s="12">
        <f>E21-C21</f>
        <v>5340</v>
      </c>
      <c r="G21" s="14">
        <f>E21/C21*100</f>
        <v>101.4900842427777</v>
      </c>
    </row>
    <row r="22" spans="1:7" ht="15">
      <c r="A22" s="10">
        <v>3</v>
      </c>
      <c r="B22" s="15" t="s">
        <v>16</v>
      </c>
      <c r="C22" s="3">
        <f>5885+4957</f>
        <v>10842</v>
      </c>
      <c r="D22" s="19">
        <v>4957</v>
      </c>
      <c r="E22" s="3">
        <v>11261</v>
      </c>
      <c r="F22" s="12">
        <f>E22-C22</f>
        <v>419</v>
      </c>
      <c r="G22" s="14">
        <f>E22/C22*100</f>
        <v>103.86460062719055</v>
      </c>
    </row>
    <row r="23" spans="1:7" ht="15">
      <c r="A23" s="10">
        <v>4</v>
      </c>
      <c r="B23" s="15" t="s">
        <v>23</v>
      </c>
      <c r="C23" s="3"/>
      <c r="D23" s="3"/>
      <c r="E23" s="3"/>
      <c r="F23" s="12"/>
      <c r="G23" s="14"/>
    </row>
    <row r="24" spans="1:7" ht="15">
      <c r="A24" s="10">
        <v>5</v>
      </c>
      <c r="B24" s="15" t="s">
        <v>17</v>
      </c>
      <c r="C24" s="20"/>
      <c r="D24" s="20"/>
      <c r="E24" s="20"/>
      <c r="F24" s="13"/>
      <c r="G24" s="14"/>
    </row>
    <row r="25" spans="1:7" ht="15">
      <c r="A25" s="5" t="s">
        <v>7</v>
      </c>
      <c r="B25" s="6" t="s">
        <v>18</v>
      </c>
      <c r="C25" s="18">
        <f>+C26+C27</f>
        <v>129025</v>
      </c>
      <c r="D25" s="18">
        <f>SUM(D26:D27)</f>
        <v>125363.60800000001</v>
      </c>
      <c r="E25" s="18">
        <f>SUM(E26:E27)</f>
        <v>4840</v>
      </c>
      <c r="F25" s="7">
        <f>SUM(F26:F27)</f>
        <v>-124185</v>
      </c>
      <c r="G25" s="8">
        <f>E25/C25*100</f>
        <v>3.7512110056190657</v>
      </c>
    </row>
    <row r="26" spans="1:7" ht="15">
      <c r="A26" s="10">
        <v>1</v>
      </c>
      <c r="B26" s="15" t="s">
        <v>19</v>
      </c>
      <c r="C26" s="20"/>
      <c r="D26" s="20"/>
      <c r="E26" s="20"/>
      <c r="F26" s="13"/>
      <c r="G26" s="14"/>
    </row>
    <row r="27" spans="1:7" ht="15">
      <c r="A27" s="10">
        <v>2</v>
      </c>
      <c r="B27" s="15" t="s">
        <v>20</v>
      </c>
      <c r="C27" s="3">
        <f>+C28+C29</f>
        <v>129025</v>
      </c>
      <c r="D27" s="3">
        <f>SUM(D28:D29)</f>
        <v>125363.60800000001</v>
      </c>
      <c r="E27" s="3">
        <f>SUM(E28:E29)</f>
        <v>4840</v>
      </c>
      <c r="F27" s="12">
        <f>E27-C27</f>
        <v>-124185</v>
      </c>
      <c r="G27" s="14">
        <f>E27/C27*100</f>
        <v>3.7512110056190657</v>
      </c>
    </row>
    <row r="28" spans="1:7" ht="15">
      <c r="A28" s="10"/>
      <c r="B28" s="15" t="s">
        <v>34</v>
      </c>
      <c r="C28" s="3">
        <v>103078</v>
      </c>
      <c r="D28" s="3">
        <f>103078-3652</f>
        <v>99426</v>
      </c>
      <c r="E28" s="3"/>
      <c r="F28" s="12">
        <f>E28-C28</f>
        <v>-103078</v>
      </c>
      <c r="G28" s="14">
        <f>E28/C28*100</f>
        <v>0</v>
      </c>
    </row>
    <row r="29" spans="1:7" ht="15">
      <c r="A29" s="10"/>
      <c r="B29" s="15" t="s">
        <v>35</v>
      </c>
      <c r="C29" s="3">
        <v>25947</v>
      </c>
      <c r="D29" s="3">
        <f>+C29-9.392</f>
        <v>25937.608</v>
      </c>
      <c r="E29" s="3">
        <v>4840</v>
      </c>
      <c r="F29" s="12">
        <f>E29-C29</f>
        <v>-21107</v>
      </c>
      <c r="G29" s="14">
        <f>E29/C29*100</f>
        <v>18.653408871931244</v>
      </c>
    </row>
    <row r="30" spans="1:7" ht="15">
      <c r="A30" s="5" t="s">
        <v>11</v>
      </c>
      <c r="B30" s="6" t="s">
        <v>31</v>
      </c>
      <c r="C30" s="18"/>
      <c r="D30" s="18">
        <v>1026</v>
      </c>
      <c r="E30" s="20"/>
      <c r="F30" s="7"/>
      <c r="G30" s="14"/>
    </row>
    <row r="31" ht="7.5" customHeight="1"/>
    <row r="32" spans="1:7" ht="69.75" customHeight="1">
      <c r="A32" s="27" t="s">
        <v>32</v>
      </c>
      <c r="B32" s="27"/>
      <c r="C32" s="27"/>
      <c r="D32" s="27"/>
      <c r="E32" s="27"/>
      <c r="F32" s="27"/>
      <c r="G32" s="27"/>
    </row>
    <row r="35" ht="15">
      <c r="D35" s="2"/>
    </row>
    <row r="36" ht="15">
      <c r="D36" s="2"/>
    </row>
    <row r="38" ht="15">
      <c r="D38" s="2"/>
    </row>
  </sheetData>
  <sheetProtection/>
  <mergeCells count="11">
    <mergeCell ref="A32:G32"/>
    <mergeCell ref="A1:G1"/>
    <mergeCell ref="A2:G2"/>
    <mergeCell ref="A3:G3"/>
    <mergeCell ref="E5:G5"/>
    <mergeCell ref="A6:A7"/>
    <mergeCell ref="B6:B7"/>
    <mergeCell ref="C6:C7"/>
    <mergeCell ref="D6:D7"/>
    <mergeCell ref="E6:E7"/>
    <mergeCell ref="F6:G6"/>
  </mergeCells>
  <printOptions horizontalCentered="1"/>
  <pageMargins left="0.7" right="0.43" top="0.5" bottom="0.5" header="0.3" footer="0.3"/>
  <pageSetup fitToHeight="0" horizontalDpi="600" verticalDpi="600" orientation="portrait" paperSize="9" scale="95" r:id="rId1"/>
  <headerFooter>
    <oddHeader>&amp;R&amp;9Biểu mẫu số 15 - NĐ 31/2017/NĐ-CP</oddHeader>
    <oddFooter>&amp;C&amp;"Times New Roman,Regular"&amp;10&amp;P/&amp;N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 Duc Huy</dc:creator>
  <cp:keywords/>
  <dc:description/>
  <cp:lastModifiedBy>Windows User</cp:lastModifiedBy>
  <cp:lastPrinted>2020-11-26T11:34:02Z</cp:lastPrinted>
  <dcterms:created xsi:type="dcterms:W3CDTF">2017-06-06T06:33:00Z</dcterms:created>
  <dcterms:modified xsi:type="dcterms:W3CDTF">2020-12-07T10:16:29Z</dcterms:modified>
  <cp:category/>
  <cp:version/>
  <cp:contentType/>
  <cp:contentStatus/>
</cp:coreProperties>
</file>