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Phu luc 4" sheetId="1" r:id="rId1"/>
  </sheets>
  <definedNames>
    <definedName name="_Fill" localSheetId="0" hidden="1">#REF!</definedName>
    <definedName name="_Fill" hidden="1">#REF!</definedName>
    <definedName name="chuong_phuluc_34" localSheetId="0">'Phu luc 4'!#REF!</definedName>
    <definedName name="chuong_phuluc_34_name" localSheetId="0">'Phu luc 4'!$A$2</definedName>
    <definedName name="_xlnm.Print_Area" localSheetId="0">'Phu luc 4'!$A$1:$C$59</definedName>
    <definedName name="_xlnm.Print_Titles" localSheetId="0">'Phu luc 4'!$6:$7</definedName>
  </definedNames>
  <calcPr fullCalcOnLoad="1"/>
</workbook>
</file>

<file path=xl/sharedStrings.xml><?xml version="1.0" encoding="utf-8"?>
<sst xmlns="http://schemas.openxmlformats.org/spreadsheetml/2006/main" count="69" uniqueCount="65">
  <si>
    <t>STT</t>
  </si>
  <si>
    <t>Nội dung</t>
  </si>
  <si>
    <t>A</t>
  </si>
  <si>
    <t>B</t>
  </si>
  <si>
    <t>I</t>
  </si>
  <si>
    <t>Chi giáo dục - đào tạo và dạy nghề</t>
  </si>
  <si>
    <t>Chi khoa học và công nghệ</t>
  </si>
  <si>
    <t>Chi quốc phòng</t>
  </si>
  <si>
    <t>Chi an ninh và trật tự an toàn xã hội</t>
  </si>
  <si>
    <t>Chi y tế, dân số và gia đình</t>
  </si>
  <si>
    <t>Chi văn hóa thông tin</t>
  </si>
  <si>
    <t>Chi thể dục thể thao</t>
  </si>
  <si>
    <t>Chi các hoạt động kinh tế</t>
  </si>
  <si>
    <t>Chi bảo đảm xã hội</t>
  </si>
  <si>
    <t>II</t>
  </si>
  <si>
    <t>Chi thường xuyên</t>
  </si>
  <si>
    <t>Chi hoạt động của cơ quan quản lý nhà nước, đảng, đoàn thể</t>
  </si>
  <si>
    <t>Chi thường xuyên khác</t>
  </si>
  <si>
    <t>IV</t>
  </si>
  <si>
    <t>Dự phòng ngân sách</t>
  </si>
  <si>
    <t>Chi tạo nguồn, điều chỉnh tiền lương</t>
  </si>
  <si>
    <t>Đơn vị: Triệu đồng</t>
  </si>
  <si>
    <t xml:space="preserve"> - Chi sự nghiệp giáo dục </t>
  </si>
  <si>
    <t xml:space="preserve">     - Nông nghiệp</t>
  </si>
  <si>
    <t xml:space="preserve">    - Thủy lợi</t>
  </si>
  <si>
    <t xml:space="preserve">    - Giao thông</t>
  </si>
  <si>
    <t xml:space="preserve">    - Kiến thiết thị chính</t>
  </si>
  <si>
    <t xml:space="preserve">     - Quản lý nhà nước</t>
  </si>
  <si>
    <t xml:space="preserve">     - Đảng </t>
  </si>
  <si>
    <t xml:space="preserve">     - Đoàn thể, các tổ chức kinh tế XH</t>
  </si>
  <si>
    <t>Chi đầu tư:</t>
  </si>
  <si>
    <t>Chi sự nghiệp</t>
  </si>
  <si>
    <t>Vốn ngoài nước</t>
  </si>
  <si>
    <t>Vốn trong nước</t>
  </si>
  <si>
    <t>CHI CÂN ĐỐI NGÂN SÁCH THEO LĨNH VỰC</t>
  </si>
  <si>
    <t>Chi đầu tư phát triển</t>
  </si>
  <si>
    <t>C</t>
  </si>
  <si>
    <t>Dự toán</t>
  </si>
  <si>
    <t>PHỤ LỤC IV</t>
  </si>
  <si>
    <t>CHI BỔ SUNG CÂN ĐỐI CHO NGÂN SÁCH CẤP DƯỚI</t>
  </si>
  <si>
    <t>Lĩnh vực Giao thông</t>
  </si>
  <si>
    <t>Lĩnh vực Giáo dục, đào tạo và giáo dục nghề nghiệp</t>
  </si>
  <si>
    <t xml:space="preserve">     Trong đó: - KP đào tạo lại cán bộ</t>
  </si>
  <si>
    <t xml:space="preserve"> - Chi đào tạo</t>
  </si>
  <si>
    <t>Chi phát thanh</t>
  </si>
  <si>
    <t>- Lĩnh vực an toàn giao thông</t>
  </si>
  <si>
    <t>TỔNG CHI NGÂN SÁCH ĐỊA PHƯƠNG</t>
  </si>
  <si>
    <t xml:space="preserve">     - Ủy thác NH Chính sách xã hội cho vay các đối tượng chính sách</t>
  </si>
  <si>
    <t>Chi bảo vệ môi trường</t>
  </si>
  <si>
    <t>Lĩnh vực Y tế</t>
  </si>
  <si>
    <t xml:space="preserve">     - Kinh phí thi đua khen thưởng</t>
  </si>
  <si>
    <t>CHI TỪ NGUỒN BỔ SUNG CÓ MỤC TIÊU TỪ NGÂN SÁCH CẤP TRÊN</t>
  </si>
  <si>
    <t xml:space="preserve">     - Các khoản chi khác phát sinh còn lại</t>
  </si>
  <si>
    <t>III</t>
  </si>
  <si>
    <t>- Lĩnh vực kiến thiết thị chính</t>
  </si>
  <si>
    <t>Lĩnh vực đảm bảo xã hội</t>
  </si>
  <si>
    <t>DỰ TOÁN CHI NGÂN SÁCH CẤP QUẬN THEO LĨNH VỰC NĂM 2021</t>
  </si>
  <si>
    <t>Lĩnh vực Quản lý nhà nước</t>
  </si>
  <si>
    <t>Kế hoạch vốn chưa phân bổ chi tiết</t>
  </si>
  <si>
    <t>Lĩnh vực khác</t>
  </si>
  <si>
    <t>Lĩnh vực nông nghiệp, thủy lợi</t>
  </si>
  <si>
    <t xml:space="preserve">     - Hỗ trợ kinh phí hoạt động cho Hội Cựu thanh niên xung phong</t>
  </si>
  <si>
    <t xml:space="preserve">     - Kinh phí bố trí cho các nhiệm vụ chi phát sinh đột xuất trong năm cấp phường</t>
  </si>
  <si>
    <t xml:space="preserve">     - Kinh phí thực hiện Đề án đổi mới và nâng cao hiệu quả hoạt động của Quỹ Hỗ trợ nông dân giai đoạn 2021 - 2025</t>
  </si>
  <si>
    <t>(Kèm theo Nghị quyết số     /NQ-HĐND ngày      tháng 12 năm 2020 của Hội đồng nhân dân quận Bình Thủy)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</si>
</sst>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</numFmts>
  <fonts count="6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VNI-Centur"/>
      <family val="0"/>
    </font>
    <font>
      <sz val="14"/>
      <name val=".VnTime"/>
      <family val="2"/>
    </font>
    <font>
      <b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46" fillId="28" borderId="2" applyNumberFormat="0" applyAlignment="0" applyProtection="0"/>
    <xf numFmtId="0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8" fillId="29" borderId="0" applyNumberFormat="0" applyBorder="0" applyAlignment="0" applyProtection="0"/>
    <xf numFmtId="38" fontId="6" fillId="30" borderId="0" applyNumberFormat="0" applyBorder="0" applyAlignment="0" applyProtection="0"/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10" fontId="6" fillId="30" borderId="8" applyNumberFormat="0" applyBorder="0" applyAlignment="0" applyProtection="0"/>
    <xf numFmtId="0" fontId="53" fillId="0" borderId="9" applyNumberFormat="0" applyFill="0" applyAlignment="0" applyProtection="0"/>
    <xf numFmtId="0" fontId="9" fillId="0" borderId="10">
      <alignment/>
      <protection/>
    </xf>
    <xf numFmtId="0" fontId="54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3" borderId="11" applyNumberFormat="0" applyFont="0" applyAlignment="0" applyProtection="0"/>
    <xf numFmtId="0" fontId="55" fillId="27" borderId="12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1" fillId="0" borderId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</cellStyleXfs>
  <cellXfs count="41">
    <xf numFmtId="0" fontId="0" fillId="0" borderId="0" xfId="0" applyFont="1" applyAlignment="1">
      <alignment/>
    </xf>
    <xf numFmtId="0" fontId="15" fillId="0" borderId="8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72" fontId="14" fillId="0" borderId="8" xfId="42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72" fontId="16" fillId="0" borderId="8" xfId="42" applyNumberFormat="1" applyFont="1" applyBorder="1" applyAlignment="1">
      <alignment horizontal="center" vertical="center" wrapText="1"/>
    </xf>
    <xf numFmtId="172" fontId="16" fillId="0" borderId="8" xfId="42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172" fontId="15" fillId="0" borderId="8" xfId="42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5" fillId="0" borderId="8" xfId="78" applyFont="1" applyFill="1" applyBorder="1" applyAlignment="1">
      <alignment wrapText="1"/>
      <protection/>
    </xf>
    <xf numFmtId="0" fontId="15" fillId="0" borderId="8" xfId="78" applyFont="1" applyFill="1" applyBorder="1" applyAlignment="1">
      <alignment horizontal="left" wrapText="1"/>
      <protection/>
    </xf>
    <xf numFmtId="0" fontId="19" fillId="0" borderId="8" xfId="0" applyFont="1" applyBorder="1" applyAlignment="1">
      <alignment/>
    </xf>
    <xf numFmtId="0" fontId="20" fillId="0" borderId="8" xfId="0" applyFont="1" applyBorder="1" applyAlignment="1" quotePrefix="1">
      <alignment/>
    </xf>
    <xf numFmtId="0" fontId="16" fillId="0" borderId="8" xfId="0" applyNumberFormat="1" applyFont="1" applyFill="1" applyBorder="1" applyAlignment="1">
      <alignment horizontal="left" wrapText="1"/>
    </xf>
    <xf numFmtId="172" fontId="16" fillId="34" borderId="8" xfId="42" applyNumberFormat="1" applyFont="1" applyFill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172" fontId="59" fillId="0" borderId="0" xfId="42" applyNumberFormat="1" applyFont="1" applyAlignment="1">
      <alignment/>
    </xf>
    <xf numFmtId="172" fontId="14" fillId="34" borderId="8" xfId="42" applyNumberFormat="1" applyFont="1" applyFill="1" applyBorder="1" applyAlignment="1">
      <alignment horizontal="center" vertical="center" wrapText="1"/>
    </xf>
    <xf numFmtId="172" fontId="15" fillId="34" borderId="8" xfId="42" applyNumberFormat="1" applyFont="1" applyFill="1" applyBorder="1" applyAlignment="1">
      <alignment horizontal="center" vertical="center" wrapText="1"/>
    </xf>
    <xf numFmtId="172" fontId="16" fillId="0" borderId="0" xfId="42" applyNumberFormat="1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172" fontId="14" fillId="0" borderId="14" xfId="42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justify" vertical="center" wrapText="1"/>
    </xf>
    <xf numFmtId="0" fontId="60" fillId="0" borderId="8" xfId="0" applyNumberFormat="1" applyFont="1" applyFill="1" applyBorder="1" applyAlignment="1">
      <alignment wrapText="1"/>
    </xf>
    <xf numFmtId="172" fontId="60" fillId="34" borderId="8" xfId="4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Check Cell" xfId="49"/>
    <cellStyle name="Date" xfId="50"/>
    <cellStyle name="Explanatory Text" xfId="51"/>
    <cellStyle name="Fixed" xfId="52"/>
    <cellStyle name="Good" xfId="53"/>
    <cellStyle name="Grey" xfId="54"/>
    <cellStyle name="HEADER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Input" xfId="62"/>
    <cellStyle name="Input [yellow]" xfId="63"/>
    <cellStyle name="Linked Cell" xfId="64"/>
    <cellStyle name="Model" xfId="65"/>
    <cellStyle name="Neutral" xfId="66"/>
    <cellStyle name="Normal - Style1" xfId="67"/>
    <cellStyle name="Normal - Style1 10" xfId="68"/>
    <cellStyle name="Normal - Style1 2" xfId="69"/>
    <cellStyle name="Normal - Style1 3" xfId="70"/>
    <cellStyle name="Normal - Style1 4" xfId="71"/>
    <cellStyle name="Normal - Style1 5" xfId="72"/>
    <cellStyle name="Normal - Style1 6" xfId="73"/>
    <cellStyle name="Normal - Style1 7" xfId="74"/>
    <cellStyle name="Normal - Style1 8" xfId="75"/>
    <cellStyle name="Normal - Style1 9" xfId="76"/>
    <cellStyle name="Normal 2" xfId="77"/>
    <cellStyle name="Normal_Kh-2003" xfId="78"/>
    <cellStyle name="Note" xfId="79"/>
    <cellStyle name="Output" xfId="80"/>
    <cellStyle name="Percent" xfId="81"/>
    <cellStyle name="Percent [2]" xfId="82"/>
    <cellStyle name="Percent [2] 10" xfId="83"/>
    <cellStyle name="Percent [2] 2" xfId="84"/>
    <cellStyle name="Percent [2] 3" xfId="85"/>
    <cellStyle name="Percent [2] 4" xfId="86"/>
    <cellStyle name="Percent [2] 5" xfId="87"/>
    <cellStyle name="Percent [2] 6" xfId="88"/>
    <cellStyle name="Percent [2] 7" xfId="89"/>
    <cellStyle name="Percent [2] 8" xfId="90"/>
    <cellStyle name="Percent [2] 9" xfId="91"/>
    <cellStyle name="subhead" xfId="92"/>
    <cellStyle name="Title" xfId="93"/>
    <cellStyle name="Total" xfId="94"/>
    <cellStyle name="Warning Text" xfId="95"/>
    <cellStyle name="똿뗦먛귟 [0.00]_PRODUCT DETAIL Q1" xfId="96"/>
    <cellStyle name="똿뗦먛귟_PRODUCT DETAIL Q1" xfId="97"/>
    <cellStyle name="믅됞 [0.00]_PRODUCT DETAIL Q1" xfId="98"/>
    <cellStyle name="믅됞_PRODUCT DETAIL Q1" xfId="99"/>
    <cellStyle name="백분율_HOBONG" xfId="100"/>
    <cellStyle name="뷭?_BOOKSHIP" xfId="101"/>
    <cellStyle name="콤마 [0]_1202" xfId="102"/>
    <cellStyle name="콤마_1202" xfId="103"/>
    <cellStyle name="통화 [0]_1202" xfId="104"/>
    <cellStyle name="통화_1202" xfId="105"/>
    <cellStyle name="표준_(정보부문)월별인원계획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.140625" style="2" customWidth="1"/>
    <col min="2" max="2" width="77.57421875" style="2" customWidth="1"/>
    <col min="3" max="3" width="30.57421875" style="2" customWidth="1"/>
    <col min="4" max="16384" width="9.140625" style="2" customWidth="1"/>
  </cols>
  <sheetData>
    <row r="1" spans="1:3" ht="15">
      <c r="A1" s="40" t="s">
        <v>38</v>
      </c>
      <c r="B1" s="40"/>
      <c r="C1" s="40"/>
    </row>
    <row r="2" spans="1:3" ht="16.5">
      <c r="A2" s="38" t="s">
        <v>56</v>
      </c>
      <c r="B2" s="38"/>
      <c r="C2" s="38"/>
    </row>
    <row r="3" spans="1:3" ht="24" customHeight="1">
      <c r="A3" s="39" t="s">
        <v>64</v>
      </c>
      <c r="B3" s="39"/>
      <c r="C3" s="39"/>
    </row>
    <row r="4" ht="11.25" customHeight="1"/>
    <row r="5" ht="16.5">
      <c r="C5" s="3" t="s">
        <v>21</v>
      </c>
    </row>
    <row r="6" spans="1:3" ht="28.5" customHeight="1">
      <c r="A6" s="4" t="s">
        <v>0</v>
      </c>
      <c r="B6" s="4" t="s">
        <v>1</v>
      </c>
      <c r="C6" s="4" t="s">
        <v>37</v>
      </c>
    </row>
    <row r="7" spans="1:3" ht="15">
      <c r="A7" s="5" t="s">
        <v>2</v>
      </c>
      <c r="B7" s="5" t="s">
        <v>3</v>
      </c>
      <c r="C7" s="5">
        <v>1</v>
      </c>
    </row>
    <row r="8" spans="1:3" ht="15">
      <c r="A8" s="4"/>
      <c r="B8" s="4" t="s">
        <v>46</v>
      </c>
      <c r="C8" s="6">
        <f>+C9+C10+C52</f>
        <v>550571</v>
      </c>
    </row>
    <row r="9" spans="1:3" ht="15">
      <c r="A9" s="4" t="s">
        <v>2</v>
      </c>
      <c r="B9" s="7" t="s">
        <v>39</v>
      </c>
      <c r="C9" s="6">
        <f>35065+30</f>
        <v>35095</v>
      </c>
    </row>
    <row r="10" spans="1:3" ht="15">
      <c r="A10" s="4" t="s">
        <v>3</v>
      </c>
      <c r="B10" s="7" t="s">
        <v>34</v>
      </c>
      <c r="C10" s="6">
        <f>+C11+C20+C50+C51</f>
        <v>510868</v>
      </c>
    </row>
    <row r="11" spans="1:3" ht="15">
      <c r="A11" s="4" t="s">
        <v>4</v>
      </c>
      <c r="B11" s="7" t="s">
        <v>35</v>
      </c>
      <c r="C11" s="6">
        <f>SUM(C12:C19)</f>
        <v>188056</v>
      </c>
    </row>
    <row r="12" spans="1:3" ht="15">
      <c r="A12" s="8">
        <v>1</v>
      </c>
      <c r="B12" s="9" t="s">
        <v>40</v>
      </c>
      <c r="C12" s="10">
        <v>53181</v>
      </c>
    </row>
    <row r="13" spans="1:3" ht="15">
      <c r="A13" s="8">
        <v>2</v>
      </c>
      <c r="B13" s="9" t="s">
        <v>60</v>
      </c>
      <c r="C13" s="10">
        <v>160</v>
      </c>
    </row>
    <row r="14" spans="1:3" ht="15">
      <c r="A14" s="8">
        <v>3</v>
      </c>
      <c r="B14" s="9" t="s">
        <v>41</v>
      </c>
      <c r="C14" s="10">
        <v>43894</v>
      </c>
    </row>
    <row r="15" spans="1:3" ht="15">
      <c r="A15" s="8">
        <v>4</v>
      </c>
      <c r="B15" s="9" t="s">
        <v>49</v>
      </c>
      <c r="C15" s="10">
        <v>160</v>
      </c>
    </row>
    <row r="16" spans="1:3" ht="15">
      <c r="A16" s="8">
        <v>5</v>
      </c>
      <c r="B16" s="9" t="s">
        <v>55</v>
      </c>
      <c r="C16" s="10">
        <f>39000</f>
        <v>39000</v>
      </c>
    </row>
    <row r="17" spans="1:3" ht="15">
      <c r="A17" s="8">
        <v>6</v>
      </c>
      <c r="B17" s="9" t="s">
        <v>57</v>
      </c>
      <c r="C17" s="10">
        <v>3950</v>
      </c>
    </row>
    <row r="18" spans="1:3" ht="15">
      <c r="A18" s="8">
        <v>7</v>
      </c>
      <c r="B18" s="9" t="s">
        <v>59</v>
      </c>
      <c r="C18" s="10">
        <v>3600</v>
      </c>
    </row>
    <row r="19" spans="1:3" ht="15">
      <c r="A19" s="8">
        <v>8</v>
      </c>
      <c r="B19" s="9" t="s">
        <v>58</v>
      </c>
      <c r="C19" s="10">
        <v>44111</v>
      </c>
    </row>
    <row r="20" spans="1:3" ht="15">
      <c r="A20" s="4" t="s">
        <v>14</v>
      </c>
      <c r="B20" s="7" t="s">
        <v>15</v>
      </c>
      <c r="C20" s="6">
        <f>+C21+C25+C26+C27+C28+C29+C30+C31+C32+C33+C38+C43+C44</f>
        <v>312577</v>
      </c>
    </row>
    <row r="21" spans="1:3" ht="15">
      <c r="A21" s="8">
        <v>1</v>
      </c>
      <c r="B21" s="9" t="s">
        <v>5</v>
      </c>
      <c r="C21" s="11">
        <f>+C22+C23</f>
        <v>169574</v>
      </c>
    </row>
    <row r="22" spans="1:3" ht="15">
      <c r="A22" s="8"/>
      <c r="B22" s="12" t="s">
        <v>22</v>
      </c>
      <c r="C22" s="11">
        <f>167413-400</f>
        <v>167013</v>
      </c>
    </row>
    <row r="23" spans="1:3" s="26" customFormat="1" ht="15">
      <c r="A23" s="8"/>
      <c r="B23" s="12" t="s">
        <v>43</v>
      </c>
      <c r="C23" s="11">
        <v>2561</v>
      </c>
    </row>
    <row r="24" spans="1:3" s="26" customFormat="1" ht="15">
      <c r="A24" s="8"/>
      <c r="B24" s="1" t="s">
        <v>42</v>
      </c>
      <c r="C24" s="13">
        <v>250</v>
      </c>
    </row>
    <row r="25" spans="1:3" s="26" customFormat="1" ht="15">
      <c r="A25" s="8">
        <v>2</v>
      </c>
      <c r="B25" s="9" t="s">
        <v>6</v>
      </c>
      <c r="C25" s="10">
        <v>160</v>
      </c>
    </row>
    <row r="26" spans="1:3" s="26" customFormat="1" ht="15">
      <c r="A26" s="8">
        <v>3</v>
      </c>
      <c r="B26" s="9" t="s">
        <v>7</v>
      </c>
      <c r="C26" s="21">
        <v>6033</v>
      </c>
    </row>
    <row r="27" spans="1:3" s="26" customFormat="1" ht="15">
      <c r="A27" s="8">
        <v>4</v>
      </c>
      <c r="B27" s="9" t="s">
        <v>8</v>
      </c>
      <c r="C27" s="11">
        <v>350</v>
      </c>
    </row>
    <row r="28" spans="1:3" s="26" customFormat="1" ht="15">
      <c r="A28" s="8">
        <v>5</v>
      </c>
      <c r="B28" s="9" t="s">
        <v>9</v>
      </c>
      <c r="C28" s="11">
        <v>12120</v>
      </c>
    </row>
    <row r="29" spans="1:3" s="26" customFormat="1" ht="15">
      <c r="A29" s="8">
        <v>6</v>
      </c>
      <c r="B29" s="9" t="s">
        <v>10</v>
      </c>
      <c r="C29" s="11">
        <v>2262</v>
      </c>
    </row>
    <row r="30" spans="1:3" s="26" customFormat="1" ht="15">
      <c r="A30" s="8">
        <v>7</v>
      </c>
      <c r="B30" s="9" t="s">
        <v>44</v>
      </c>
      <c r="C30" s="21">
        <v>1493</v>
      </c>
    </row>
    <row r="31" spans="1:3" s="26" customFormat="1" ht="15">
      <c r="A31" s="8">
        <v>8</v>
      </c>
      <c r="B31" s="9" t="s">
        <v>11</v>
      </c>
      <c r="C31" s="21">
        <v>849</v>
      </c>
    </row>
    <row r="32" spans="1:3" s="26" customFormat="1" ht="15">
      <c r="A32" s="8">
        <v>9</v>
      </c>
      <c r="B32" s="9" t="s">
        <v>48</v>
      </c>
      <c r="C32" s="21">
        <v>15730</v>
      </c>
    </row>
    <row r="33" spans="1:3" s="23" customFormat="1" ht="15">
      <c r="A33" s="8">
        <v>10</v>
      </c>
      <c r="B33" s="9" t="s">
        <v>12</v>
      </c>
      <c r="C33" s="21">
        <f>+C34+C35+C36+C37</f>
        <v>46435</v>
      </c>
    </row>
    <row r="34" spans="1:3" s="26" customFormat="1" ht="15">
      <c r="A34" s="8"/>
      <c r="B34" s="14" t="s">
        <v>23</v>
      </c>
      <c r="C34" s="21">
        <f>911+200</f>
        <v>1111</v>
      </c>
    </row>
    <row r="35" spans="1:3" s="26" customFormat="1" ht="15">
      <c r="A35" s="8"/>
      <c r="B35" s="14" t="s">
        <v>24</v>
      </c>
      <c r="C35" s="21">
        <f>5215+1065+2630+164</f>
        <v>9074</v>
      </c>
    </row>
    <row r="36" spans="1:3" s="26" customFormat="1" ht="15">
      <c r="A36" s="8"/>
      <c r="B36" s="14" t="s">
        <v>25</v>
      </c>
      <c r="C36" s="21">
        <v>9000</v>
      </c>
    </row>
    <row r="37" spans="1:3" s="26" customFormat="1" ht="15">
      <c r="A37" s="8"/>
      <c r="B37" s="14" t="s">
        <v>26</v>
      </c>
      <c r="C37" s="21">
        <v>27250</v>
      </c>
    </row>
    <row r="38" spans="1:3" s="26" customFormat="1" ht="15">
      <c r="A38" s="8">
        <v>11</v>
      </c>
      <c r="B38" s="9" t="s">
        <v>16</v>
      </c>
      <c r="C38" s="21">
        <f>SUM(C39:C42)</f>
        <v>33216</v>
      </c>
    </row>
    <row r="39" spans="1:3" s="23" customFormat="1" ht="15">
      <c r="A39" s="22"/>
      <c r="B39" s="36" t="s">
        <v>27</v>
      </c>
      <c r="C39" s="37">
        <f>16371-220</f>
        <v>16151</v>
      </c>
    </row>
    <row r="40" spans="1:3" s="23" customFormat="1" ht="15">
      <c r="A40" s="22"/>
      <c r="B40" s="36" t="s">
        <v>28</v>
      </c>
      <c r="C40" s="37">
        <f>9492+750</f>
        <v>10242</v>
      </c>
    </row>
    <row r="41" spans="1:3" s="23" customFormat="1" ht="15">
      <c r="A41" s="22"/>
      <c r="B41" s="36" t="s">
        <v>29</v>
      </c>
      <c r="C41" s="37">
        <v>4662</v>
      </c>
    </row>
    <row r="42" spans="1:3" s="26" customFormat="1" ht="15">
      <c r="A42" s="8"/>
      <c r="B42" s="20" t="s">
        <v>62</v>
      </c>
      <c r="C42" s="21">
        <f>53293-51102-30</f>
        <v>2161</v>
      </c>
    </row>
    <row r="43" spans="1:3" s="26" customFormat="1" ht="15">
      <c r="A43" s="8">
        <v>12</v>
      </c>
      <c r="B43" s="9" t="s">
        <v>13</v>
      </c>
      <c r="C43" s="21">
        <f>19655</f>
        <v>19655</v>
      </c>
    </row>
    <row r="44" spans="1:3" s="26" customFormat="1" ht="15">
      <c r="A44" s="8">
        <v>13</v>
      </c>
      <c r="B44" s="15" t="s">
        <v>17</v>
      </c>
      <c r="C44" s="21">
        <f>SUM(C45:C49)</f>
        <v>4700</v>
      </c>
    </row>
    <row r="45" spans="1:3" s="26" customFormat="1" ht="15">
      <c r="A45" s="8"/>
      <c r="B45" s="16" t="s">
        <v>50</v>
      </c>
      <c r="C45" s="25">
        <v>2100</v>
      </c>
    </row>
    <row r="46" spans="1:3" s="26" customFormat="1" ht="15">
      <c r="A46" s="8"/>
      <c r="B46" s="16" t="s">
        <v>47</v>
      </c>
      <c r="C46" s="25">
        <v>500</v>
      </c>
    </row>
    <row r="47" spans="1:3" s="26" customFormat="1" ht="30">
      <c r="A47" s="8"/>
      <c r="B47" s="16" t="s">
        <v>63</v>
      </c>
      <c r="C47" s="25">
        <v>100</v>
      </c>
    </row>
    <row r="48" spans="1:3" s="26" customFormat="1" ht="15">
      <c r="A48" s="8"/>
      <c r="B48" s="16" t="s">
        <v>61</v>
      </c>
      <c r="C48" s="25">
        <v>15</v>
      </c>
    </row>
    <row r="49" spans="1:3" s="26" customFormat="1" ht="15">
      <c r="A49" s="8"/>
      <c r="B49" s="17" t="s">
        <v>52</v>
      </c>
      <c r="C49" s="25">
        <f>2000-15</f>
        <v>1985</v>
      </c>
    </row>
    <row r="50" spans="1:3" s="26" customFormat="1" ht="15">
      <c r="A50" s="4" t="s">
        <v>53</v>
      </c>
      <c r="B50" s="7" t="s">
        <v>19</v>
      </c>
      <c r="C50" s="24">
        <v>10235</v>
      </c>
    </row>
    <row r="51" spans="1:3" s="26" customFormat="1" ht="15">
      <c r="A51" s="4" t="s">
        <v>18</v>
      </c>
      <c r="B51" s="7" t="s">
        <v>20</v>
      </c>
      <c r="C51" s="24"/>
    </row>
    <row r="52" spans="1:3" s="26" customFormat="1" ht="15">
      <c r="A52" s="4" t="s">
        <v>36</v>
      </c>
      <c r="B52" s="7" t="s">
        <v>51</v>
      </c>
      <c r="C52" s="24">
        <f>+C53+C54</f>
        <v>4608</v>
      </c>
    </row>
    <row r="53" spans="1:3" s="26" customFormat="1" ht="15">
      <c r="A53" s="4" t="s">
        <v>4</v>
      </c>
      <c r="B53" s="7" t="s">
        <v>30</v>
      </c>
      <c r="C53" s="6"/>
    </row>
    <row r="54" spans="1:3" s="26" customFormat="1" ht="15">
      <c r="A54" s="4" t="s">
        <v>14</v>
      </c>
      <c r="B54" s="7" t="s">
        <v>31</v>
      </c>
      <c r="C54" s="6">
        <f>+C55+C56</f>
        <v>4608</v>
      </c>
    </row>
    <row r="55" spans="1:3" s="26" customFormat="1" ht="15.75">
      <c r="A55" s="8">
        <v>1</v>
      </c>
      <c r="B55" s="18" t="s">
        <v>32</v>
      </c>
      <c r="C55" s="11"/>
    </row>
    <row r="56" spans="1:3" s="26" customFormat="1" ht="15.75">
      <c r="A56" s="8">
        <v>2</v>
      </c>
      <c r="B56" s="18" t="s">
        <v>33</v>
      </c>
      <c r="C56" s="10">
        <f>SUM(C57:C58)</f>
        <v>4608</v>
      </c>
    </row>
    <row r="57" spans="1:3" s="26" customFormat="1" ht="15.75">
      <c r="A57" s="8"/>
      <c r="B57" s="19" t="s">
        <v>54</v>
      </c>
      <c r="C57" s="10">
        <v>2000</v>
      </c>
    </row>
    <row r="58" spans="1:3" s="26" customFormat="1" ht="15.75">
      <c r="A58" s="4"/>
      <c r="B58" s="19" t="s">
        <v>45</v>
      </c>
      <c r="C58" s="11">
        <f>2840-232</f>
        <v>2608</v>
      </c>
    </row>
    <row r="59" spans="1:3" s="26" customFormat="1" ht="19.5" customHeight="1">
      <c r="A59" s="27"/>
      <c r="B59" s="28"/>
      <c r="C59" s="29"/>
    </row>
    <row r="60" ht="19.5" customHeight="1"/>
    <row r="61" spans="1:3" ht="19.5" customHeight="1">
      <c r="A61" s="30"/>
      <c r="B61" s="30"/>
      <c r="C61" s="31"/>
    </row>
    <row r="62" spans="1:3" s="34" customFormat="1" ht="19.5" customHeight="1">
      <c r="A62" s="32"/>
      <c r="B62" s="32"/>
      <c r="C62" s="33"/>
    </row>
    <row r="63" spans="1:3" ht="19.5" customHeight="1">
      <c r="A63" s="32"/>
      <c r="B63" s="32"/>
      <c r="C63" s="35"/>
    </row>
    <row r="64" ht="19.5" customHeight="1"/>
    <row r="65" ht="19.5" customHeight="1"/>
    <row r="66" ht="19.5" customHeight="1"/>
  </sheetData>
  <sheetProtection/>
  <mergeCells count="3">
    <mergeCell ref="A2:C2"/>
    <mergeCell ref="A3:C3"/>
    <mergeCell ref="A1:C1"/>
  </mergeCells>
  <printOptions horizontalCentered="1"/>
  <pageMargins left="0.7" right="0.5" top="0.67" bottom="0.5" header="0.3" footer="0.3"/>
  <pageSetup fitToHeight="0" fitToWidth="1" horizontalDpi="600" verticalDpi="600" orientation="portrait" paperSize="9" scale="79" r:id="rId1"/>
  <headerFooter>
    <oddHeader>&amp;R&amp;9Biểu mẫu số 34 -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2020-11-26T11:51:42Z</cp:lastPrinted>
  <dcterms:created xsi:type="dcterms:W3CDTF">2017-06-06T07:48:06Z</dcterms:created>
  <dcterms:modified xsi:type="dcterms:W3CDTF">2020-12-08T02:09:22Z</dcterms:modified>
  <cp:category/>
  <cp:version/>
  <cp:contentType/>
  <cp:contentStatus/>
</cp:coreProperties>
</file>