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2021" sheetId="1" r:id="rId1"/>
  </sheets>
  <definedNames>
    <definedName name="_xlnm.Print_Area" localSheetId="0">'2021'!$A$1:$N$48</definedName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<sst xmlns="http://schemas.openxmlformats.org/spreadsheetml/2006/main" count="72" uniqueCount="62">
  <si>
    <t>Số TT</t>
  </si>
  <si>
    <t>CHỈ  TIÊU</t>
  </si>
  <si>
    <t>TRONG ĐÓ</t>
  </si>
  <si>
    <t>I</t>
  </si>
  <si>
    <t>a</t>
  </si>
  <si>
    <t>b</t>
  </si>
  <si>
    <t xml:space="preserve"> Doanh nghiệp</t>
  </si>
  <si>
    <t xml:space="preserve"> Hộ cá thể</t>
  </si>
  <si>
    <t xml:space="preserve"> Lệ phí trước bạ</t>
  </si>
  <si>
    <t xml:space="preserve"> Phí trung ương</t>
  </si>
  <si>
    <t xml:space="preserve"> Phí địa phương</t>
  </si>
  <si>
    <t>II</t>
  </si>
  <si>
    <t>Thu thuế - phí, lệ phí</t>
  </si>
  <si>
    <t xml:space="preserve"> Thu từ các DNNN do Trung ương quản lý</t>
  </si>
  <si>
    <t xml:space="preserve"> Thu từ các DNNN do địa phương quản lý</t>
  </si>
  <si>
    <t xml:space="preserve"> Thu từ DN có vốn đầu tư nước ngoài</t>
  </si>
  <si>
    <t xml:space="preserve"> Thuế khu vực CTN, dịch vụ ngoài QD</t>
  </si>
  <si>
    <t xml:space="preserve"> Thu tiền thuê đất </t>
  </si>
  <si>
    <t xml:space="preserve"> Thuế sử dụng đất phi nông nghiệp</t>
  </si>
  <si>
    <t>Thu tiền bán nhà thuộc sở hữu nhà nước</t>
  </si>
  <si>
    <t>Thuế thu nhập cá nhân</t>
  </si>
  <si>
    <t xml:space="preserve"> Thuế bảo vệ môi trường</t>
  </si>
  <si>
    <t xml:space="preserve"> Thu khác ngân sách</t>
  </si>
  <si>
    <t xml:space="preserve"> Phí - lệ phí</t>
  </si>
  <si>
    <t xml:space="preserve">   - Thuế tài nguyên</t>
  </si>
  <si>
    <t>ĐVT: Triệu đồng</t>
  </si>
  <si>
    <t xml:space="preserve">  Trong đó: Lệ phí Môn bài</t>
  </si>
  <si>
    <t>III</t>
  </si>
  <si>
    <t>Thu Xổ số kiến thiết</t>
  </si>
  <si>
    <t xml:space="preserve"> - Thu khác NS trung ương</t>
  </si>
  <si>
    <t xml:space="preserve"> - Thu khác NS địa phương</t>
  </si>
  <si>
    <t>IV</t>
  </si>
  <si>
    <t>Thu Cổ tức, lợi nhuận</t>
  </si>
  <si>
    <t>A</t>
  </si>
  <si>
    <t>B</t>
  </si>
  <si>
    <t>THU TỪ HOẠT ĐỘNG XUẤT NHẬP KHẨU</t>
  </si>
  <si>
    <t>*</t>
  </si>
  <si>
    <t>TỔNG CỘNG (A + B)</t>
  </si>
  <si>
    <t>Dự toán thành phố giao</t>
  </si>
  <si>
    <t>Cấp quận</t>
  </si>
  <si>
    <t>Cấp phường</t>
  </si>
  <si>
    <t>Chi tiết từng phường</t>
  </si>
  <si>
    <t>Bình Thủy</t>
  </si>
  <si>
    <t>An Thới</t>
  </si>
  <si>
    <t>Bùi Hữu Nghĩa</t>
  </si>
  <si>
    <t>Trà An</t>
  </si>
  <si>
    <t>Trà Nóc</t>
  </si>
  <si>
    <t>Long Hòa</t>
  </si>
  <si>
    <t>Long Tuyền</t>
  </si>
  <si>
    <t>Thới An Đông</t>
  </si>
  <si>
    <t xml:space="preserve">  + Trong đó: thu phạt ATGT</t>
  </si>
  <si>
    <t>THU NỘI ĐỊA (I+II+III+IV)</t>
  </si>
  <si>
    <t>Dự toán HĐND quận giao</t>
  </si>
  <si>
    <t>6 = 7 +...+ 14</t>
  </si>
  <si>
    <t xml:space="preserve">   - Thuế giá trị gia tăng</t>
  </si>
  <si>
    <t xml:space="preserve">   - Thuế tiêu thụ đặc biệt</t>
  </si>
  <si>
    <t xml:space="preserve">   - Thuế thu nhập doanh nghiệp</t>
  </si>
  <si>
    <t xml:space="preserve"> Thu tiền sử dụng đất</t>
  </si>
  <si>
    <t>Trong đó: ghi thu ghi chi tiền sử dụng đất</t>
  </si>
  <si>
    <t>DỰ TOÁN THU NGÂN SÁCH NHÀ NƯỚC TRÊN ĐỊA BÀN TỪNG PHƯỜNG THEO LĨNH VỰC NĂM 2021</t>
  </si>
  <si>
    <t>PHỤ LỤC II</t>
  </si>
  <si>
    <t>(Kèm theo Nghị quyết số        /NQ-HĐND ngày      tháng 12  năm 2020 của Hội đồng nhân dân quận Bình Thủy)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</si>
</sst>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\$#,##0\ ;\(\$#,##0\)"/>
    <numFmt numFmtId="182" formatCode="_(* #.##0_);_(* \(#.##0\);_(* &quot;-&quot;??_);_(@_)"/>
    <numFmt numFmtId="183" formatCode="_(* #,##0.0_);_(* \(#,##0.0\);_(* &quot;-&quot;??_);_(@_)"/>
    <numFmt numFmtId="184" formatCode="0.000000"/>
    <numFmt numFmtId="185" formatCode="0.00000"/>
    <numFmt numFmtId="186" formatCode="0.0000"/>
    <numFmt numFmtId="187" formatCode="0.000"/>
    <numFmt numFmtId="188" formatCode="0.0"/>
  </numFmts>
  <fonts count="53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.VnTime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Times New Roman"/>
      <family val="2"/>
    </font>
    <font>
      <sz val="11"/>
      <name val="Times New Roman"/>
      <family val="2"/>
    </font>
    <font>
      <sz val="12"/>
      <name val="Times New Roman"/>
      <family val="2"/>
    </font>
    <font>
      <i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0" fillId="27" borderId="2" applyNumberFormat="0" applyAlignment="0" applyProtection="0"/>
    <xf numFmtId="0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" fillId="0" borderId="10" applyNumberFormat="0" applyFon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64" applyFont="1">
      <alignment/>
      <protection/>
    </xf>
    <xf numFmtId="0" fontId="8" fillId="0" borderId="11" xfId="64" applyNumberFormat="1" applyFont="1" applyBorder="1" applyAlignment="1">
      <alignment horizontal="center" vertical="center" wrapText="1"/>
      <protection/>
    </xf>
    <xf numFmtId="0" fontId="6" fillId="0" borderId="11" xfId="64" applyNumberFormat="1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wrapText="1"/>
      <protection/>
    </xf>
    <xf numFmtId="0" fontId="8" fillId="0" borderId="12" xfId="64" applyNumberFormat="1" applyFont="1" applyBorder="1" applyAlignment="1">
      <alignment horizontal="center" vertical="center" wrapText="1"/>
      <protection/>
    </xf>
    <xf numFmtId="3" fontId="6" fillId="0" borderId="12" xfId="44" applyNumberFormat="1" applyFont="1" applyBorder="1" applyAlignment="1">
      <alignment vertical="center" wrapText="1"/>
    </xf>
    <xf numFmtId="0" fontId="8" fillId="0" borderId="11" xfId="64" applyNumberFormat="1" applyFont="1" applyBorder="1" applyAlignment="1">
      <alignment horizontal="left" vertical="center" wrapText="1"/>
      <protection/>
    </xf>
    <xf numFmtId="3" fontId="6" fillId="0" borderId="11" xfId="44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3" fontId="6" fillId="0" borderId="11" xfId="43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3" fontId="12" fillId="0" borderId="11" xfId="43" applyNumberFormat="1" applyFont="1" applyBorder="1" applyAlignment="1">
      <alignment vertical="center"/>
    </xf>
    <xf numFmtId="3" fontId="12" fillId="0" borderId="11" xfId="43" applyNumberFormat="1" applyFont="1" applyBorder="1" applyAlignment="1">
      <alignment horizontal="right" vertical="center"/>
    </xf>
    <xf numFmtId="3" fontId="12" fillId="0" borderId="11" xfId="43" applyNumberFormat="1" applyFont="1" applyBorder="1" applyAlignment="1">
      <alignment horizontal="right" vertical="center" wrapText="1"/>
    </xf>
    <xf numFmtId="3" fontId="12" fillId="0" borderId="11" xfId="43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6" fillId="0" borderId="11" xfId="43" applyNumberFormat="1" applyFont="1" applyBorder="1" applyAlignment="1">
      <alignment horizontal="right" vertical="center" wrapText="1"/>
    </xf>
    <xf numFmtId="3" fontId="6" fillId="0" borderId="11" xfId="4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vertical="center" wrapText="1"/>
    </xf>
    <xf numFmtId="3" fontId="13" fillId="0" borderId="11" xfId="43" applyNumberFormat="1" applyFont="1" applyBorder="1" applyAlignment="1">
      <alignment vertical="center"/>
    </xf>
    <xf numFmtId="3" fontId="13" fillId="0" borderId="11" xfId="43" applyNumberFormat="1" applyFont="1" applyBorder="1" applyAlignment="1">
      <alignment horizontal="right" vertical="center" wrapText="1"/>
    </xf>
    <xf numFmtId="0" fontId="8" fillId="0" borderId="11" xfId="64" applyFont="1" applyBorder="1" applyAlignment="1">
      <alignment horizontal="center" vertical="center"/>
      <protection/>
    </xf>
    <xf numFmtId="0" fontId="8" fillId="0" borderId="11" xfId="64" applyNumberFormat="1" applyFont="1" applyFill="1" applyBorder="1" applyAlignment="1">
      <alignment vertical="center" wrapText="1"/>
      <protection/>
    </xf>
    <xf numFmtId="0" fontId="11" fillId="0" borderId="11" xfId="64" applyFont="1" applyBorder="1" applyAlignment="1">
      <alignment horizontal="center" vertical="center"/>
      <protection/>
    </xf>
    <xf numFmtId="0" fontId="11" fillId="0" borderId="11" xfId="64" applyNumberFormat="1" applyFont="1" applyFill="1" applyBorder="1" applyAlignment="1">
      <alignment vertical="center" wrapText="1"/>
      <protection/>
    </xf>
    <xf numFmtId="3" fontId="6" fillId="0" borderId="11" xfId="44" applyNumberFormat="1" applyFont="1" applyBorder="1" applyAlignment="1">
      <alignment vertical="center"/>
    </xf>
    <xf numFmtId="0" fontId="8" fillId="0" borderId="11" xfId="64" applyFont="1" applyBorder="1" applyAlignment="1">
      <alignment horizontal="center"/>
      <protection/>
    </xf>
    <xf numFmtId="0" fontId="8" fillId="0" borderId="11" xfId="64" applyNumberFormat="1" applyFont="1" applyBorder="1" applyAlignment="1">
      <alignment horizontal="left" wrapText="1"/>
      <protection/>
    </xf>
    <xf numFmtId="3" fontId="6" fillId="0" borderId="11" xfId="44" applyNumberFormat="1" applyFont="1" applyBorder="1" applyAlignment="1">
      <alignment wrapText="1"/>
    </xf>
    <xf numFmtId="3" fontId="14" fillId="0" borderId="11" xfId="64" applyNumberFormat="1" applyFont="1" applyBorder="1" applyAlignment="1">
      <alignment/>
      <protection/>
    </xf>
    <xf numFmtId="0" fontId="12" fillId="0" borderId="11" xfId="0" applyNumberFormat="1" applyFont="1" applyBorder="1" applyAlignment="1">
      <alignment vertical="center" wrapText="1"/>
    </xf>
    <xf numFmtId="3" fontId="12" fillId="0" borderId="11" xfId="43" applyNumberFormat="1" applyFont="1" applyFill="1" applyBorder="1" applyAlignment="1">
      <alignment horizontal="center" vertical="center" wrapText="1"/>
    </xf>
    <xf numFmtId="0" fontId="15" fillId="0" borderId="11" xfId="64" applyFont="1" applyBorder="1" applyAlignment="1">
      <alignment horizontal="center" vertical="center"/>
      <protection/>
    </xf>
    <xf numFmtId="0" fontId="15" fillId="0" borderId="11" xfId="64" applyNumberFormat="1" applyFont="1" applyFill="1" applyBorder="1" applyAlignment="1">
      <alignment vertical="center" wrapText="1"/>
      <protection/>
    </xf>
    <xf numFmtId="0" fontId="13" fillId="0" borderId="11" xfId="0" applyNumberFormat="1" applyFont="1" applyBorder="1" applyAlignment="1">
      <alignment horizontal="center" vertical="center" wrapText="1"/>
    </xf>
    <xf numFmtId="3" fontId="13" fillId="0" borderId="11" xfId="43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80" fontId="12" fillId="0" borderId="0" xfId="41" applyNumberFormat="1" applyFont="1" applyAlignment="1">
      <alignment/>
    </xf>
    <xf numFmtId="180" fontId="12" fillId="0" borderId="0" xfId="41" applyNumberFormat="1" applyFont="1" applyAlignment="1">
      <alignment/>
    </xf>
    <xf numFmtId="188" fontId="18" fillId="0" borderId="0" xfId="0" applyNumberFormat="1" applyFont="1" applyAlignment="1">
      <alignment/>
    </xf>
    <xf numFmtId="171" fontId="18" fillId="0" borderId="0" xfId="41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8" fontId="12" fillId="0" borderId="0" xfId="41" applyNumberFormat="1" applyFont="1" applyAlignment="1">
      <alignment/>
    </xf>
    <xf numFmtId="180" fontId="13" fillId="0" borderId="0" xfId="41" applyNumberFormat="1" applyFont="1" applyAlignment="1">
      <alignment/>
    </xf>
    <xf numFmtId="0" fontId="20" fillId="0" borderId="0" xfId="0" applyFont="1" applyAlignment="1">
      <alignment/>
    </xf>
    <xf numFmtId="180" fontId="13" fillId="0" borderId="0" xfId="41" applyNumberFormat="1" applyFont="1" applyAlignment="1">
      <alignment/>
    </xf>
    <xf numFmtId="3" fontId="6" fillId="32" borderId="11" xfId="43" applyNumberFormat="1" applyFont="1" applyFill="1" applyBorder="1" applyAlignment="1">
      <alignment vertical="center"/>
    </xf>
    <xf numFmtId="3" fontId="12" fillId="32" borderId="11" xfId="43" applyNumberFormat="1" applyFont="1" applyFill="1" applyBorder="1" applyAlignment="1">
      <alignment vertical="center"/>
    </xf>
    <xf numFmtId="3" fontId="12" fillId="32" borderId="11" xfId="43" applyNumberFormat="1" applyFont="1" applyFill="1" applyBorder="1" applyAlignment="1">
      <alignment horizontal="right" vertical="center" wrapText="1"/>
    </xf>
    <xf numFmtId="3" fontId="13" fillId="32" borderId="11" xfId="43" applyNumberFormat="1" applyFont="1" applyFill="1" applyBorder="1" applyAlignment="1">
      <alignment vertical="center"/>
    </xf>
    <xf numFmtId="3" fontId="13" fillId="32" borderId="11" xfId="43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3" fontId="6" fillId="0" borderId="11" xfId="43" applyNumberFormat="1" applyFont="1" applyFill="1" applyBorder="1" applyAlignment="1">
      <alignment vertical="center"/>
    </xf>
    <xf numFmtId="180" fontId="12" fillId="0" borderId="0" xfId="41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32" borderId="11" xfId="43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64" applyFont="1" applyBorder="1" applyAlignment="1">
      <alignment horizontal="center"/>
      <protection/>
    </xf>
    <xf numFmtId="0" fontId="7" fillId="0" borderId="13" xfId="64" applyFont="1" applyBorder="1" applyAlignment="1">
      <alignment horizontal="right"/>
      <protection/>
    </xf>
    <xf numFmtId="0" fontId="8" fillId="0" borderId="11" xfId="64" applyNumberFormat="1" applyFont="1" applyBorder="1" applyAlignment="1">
      <alignment horizontal="center" vertical="center" wrapText="1"/>
      <protection/>
    </xf>
    <xf numFmtId="0" fontId="8" fillId="0" borderId="11" xfId="64" applyFont="1" applyBorder="1" applyAlignment="1">
      <alignment horizontal="center" vertical="center" wrapText="1"/>
      <protection/>
    </xf>
    <xf numFmtId="0" fontId="6" fillId="0" borderId="11" xfId="64" applyNumberFormat="1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9" fillId="0" borderId="11" xfId="64" applyNumberFormat="1" applyFont="1" applyBorder="1" applyAlignment="1">
      <alignment horizontal="center" wrapText="1"/>
      <protection/>
    </xf>
    <xf numFmtId="180" fontId="10" fillId="0" borderId="11" xfId="44" applyNumberFormat="1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0" xfId="45"/>
    <cellStyle name="Currency" xfId="46"/>
    <cellStyle name="Currency [0]" xfId="47"/>
    <cellStyle name="Currency0" xfId="48"/>
    <cellStyle name="Check Cell" xfId="49"/>
    <cellStyle name="Date" xfId="50"/>
    <cellStyle name="Explanatory Text" xfId="51"/>
    <cellStyle name="Fixed" xfId="52"/>
    <cellStyle name="Good" xfId="53"/>
    <cellStyle name="Heading 1" xfId="54"/>
    <cellStyle name="Heading 1 2" xfId="55"/>
    <cellStyle name="Heading 2" xfId="56"/>
    <cellStyle name="Heading 2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Total 2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SheetLayoutView="100" workbookViewId="0" topLeftCell="A1">
      <pane ySplit="10" topLeftCell="A11" activePane="bottomLeft" state="frozen"/>
      <selection pane="topLeft" activeCell="A1" sqref="A1"/>
      <selection pane="bottomLeft" activeCell="I8" sqref="I8"/>
    </sheetView>
  </sheetViews>
  <sheetFormatPr defaultColWidth="8.88671875" defaultRowHeight="18.75"/>
  <cols>
    <col min="1" max="1" width="4.5546875" style="40" customWidth="1"/>
    <col min="2" max="2" width="32.6640625" style="40" customWidth="1"/>
    <col min="3" max="3" width="8.21484375" style="40" customWidth="1"/>
    <col min="4" max="4" width="7.6640625" style="40" customWidth="1"/>
    <col min="5" max="5" width="7.21484375" style="40" customWidth="1"/>
    <col min="6" max="7" width="6.10546875" style="40" customWidth="1"/>
    <col min="8" max="8" width="5.4453125" style="40" customWidth="1"/>
    <col min="9" max="9" width="7.21484375" style="40" customWidth="1"/>
    <col min="10" max="11" width="5.77734375" style="40" customWidth="1"/>
    <col min="12" max="12" width="6.6640625" style="40" customWidth="1"/>
    <col min="13" max="13" width="7.10546875" style="40" customWidth="1"/>
    <col min="14" max="14" width="7.77734375" style="40" customWidth="1"/>
    <col min="15" max="16" width="8.88671875" style="40" customWidth="1"/>
    <col min="17" max="17" width="9.3359375" style="40" bestFit="1" customWidth="1"/>
    <col min="18" max="16384" width="8.88671875" style="40" customWidth="1"/>
  </cols>
  <sheetData>
    <row r="1" spans="1:14" ht="18.75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.7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8.75" customHeight="1">
      <c r="A3" s="66" t="s">
        <v>61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6.5" customHeight="1">
      <c r="A4" s="1"/>
      <c r="B4" s="1"/>
      <c r="C4" s="1"/>
      <c r="D4" s="67"/>
      <c r="E4" s="67"/>
      <c r="F4" s="67"/>
      <c r="G4" s="67"/>
      <c r="H4" s="67"/>
      <c r="I4" s="67"/>
      <c r="J4" s="67"/>
      <c r="K4" s="67"/>
      <c r="L4" s="1"/>
      <c r="M4" s="68" t="s">
        <v>25</v>
      </c>
      <c r="N4" s="68"/>
    </row>
    <row r="5" spans="1:14" ht="18" customHeight="1">
      <c r="A5" s="69" t="s">
        <v>0</v>
      </c>
      <c r="B5" s="71" t="s">
        <v>1</v>
      </c>
      <c r="C5" s="71" t="s">
        <v>38</v>
      </c>
      <c r="D5" s="71" t="s">
        <v>52</v>
      </c>
      <c r="E5" s="73" t="s">
        <v>2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ht="18" customHeight="1">
      <c r="A6" s="70"/>
      <c r="B6" s="72"/>
      <c r="C6" s="72"/>
      <c r="D6" s="72"/>
      <c r="E6" s="71" t="s">
        <v>39</v>
      </c>
      <c r="F6" s="71" t="s">
        <v>40</v>
      </c>
      <c r="G6" s="74" t="s">
        <v>41</v>
      </c>
      <c r="H6" s="74"/>
      <c r="I6" s="74"/>
      <c r="J6" s="74"/>
      <c r="K6" s="74"/>
      <c r="L6" s="74"/>
      <c r="M6" s="74"/>
      <c r="N6" s="74"/>
    </row>
    <row r="7" spans="1:14" ht="28.5" customHeight="1">
      <c r="A7" s="70"/>
      <c r="B7" s="72"/>
      <c r="C7" s="72"/>
      <c r="D7" s="72"/>
      <c r="E7" s="72"/>
      <c r="F7" s="71"/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ht="22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 t="s">
        <v>53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s="41" customFormat="1" ht="17.25" customHeight="1">
      <c r="A9" s="5" t="s">
        <v>36</v>
      </c>
      <c r="B9" s="5" t="s">
        <v>37</v>
      </c>
      <c r="C9" s="6">
        <f>C10+C48</f>
        <v>400200</v>
      </c>
      <c r="D9" s="6">
        <f>D10+D48</f>
        <v>400200</v>
      </c>
      <c r="E9" s="6">
        <f>E10+E48</f>
        <v>367840</v>
      </c>
      <c r="F9" s="6">
        <f>F10+F48</f>
        <v>32360</v>
      </c>
      <c r="G9" s="6">
        <f aca="true" t="shared" si="0" ref="G9:N9">G10+G48</f>
        <v>7040</v>
      </c>
      <c r="H9" s="6">
        <f t="shared" si="0"/>
        <v>7075</v>
      </c>
      <c r="I9" s="6">
        <f t="shared" si="0"/>
        <v>3845</v>
      </c>
      <c r="J9" s="6">
        <f t="shared" si="0"/>
        <v>2170</v>
      </c>
      <c r="K9" s="6">
        <f t="shared" si="0"/>
        <v>4830</v>
      </c>
      <c r="L9" s="6">
        <f t="shared" si="0"/>
        <v>3180</v>
      </c>
      <c r="M9" s="6">
        <f t="shared" si="0"/>
        <v>3030</v>
      </c>
      <c r="N9" s="6">
        <f t="shared" si="0"/>
        <v>1190</v>
      </c>
    </row>
    <row r="10" spans="1:14" s="41" customFormat="1" ht="17.25" customHeight="1">
      <c r="A10" s="2" t="s">
        <v>33</v>
      </c>
      <c r="B10" s="7" t="s">
        <v>51</v>
      </c>
      <c r="C10" s="8">
        <f>C11+C42+C46+C47</f>
        <v>400200</v>
      </c>
      <c r="D10" s="8">
        <f>D11+D42+D46+D47</f>
        <v>400200</v>
      </c>
      <c r="E10" s="8">
        <f>E11+E42+E46+E47</f>
        <v>367840</v>
      </c>
      <c r="F10" s="8">
        <f>F11+F42+F46+F47</f>
        <v>32360</v>
      </c>
      <c r="G10" s="8">
        <f aca="true" t="shared" si="1" ref="G10:N10">G11+G42+G46+G47</f>
        <v>7040</v>
      </c>
      <c r="H10" s="8">
        <f t="shared" si="1"/>
        <v>7075</v>
      </c>
      <c r="I10" s="8">
        <f t="shared" si="1"/>
        <v>3845</v>
      </c>
      <c r="J10" s="8">
        <f t="shared" si="1"/>
        <v>2170</v>
      </c>
      <c r="K10" s="8">
        <f t="shared" si="1"/>
        <v>4830</v>
      </c>
      <c r="L10" s="8">
        <f t="shared" si="1"/>
        <v>3180</v>
      </c>
      <c r="M10" s="8">
        <f t="shared" si="1"/>
        <v>3030</v>
      </c>
      <c r="N10" s="8">
        <f t="shared" si="1"/>
        <v>1190</v>
      </c>
    </row>
    <row r="11" spans="1:14" s="41" customFormat="1" ht="17.25" customHeight="1">
      <c r="A11" s="2" t="s">
        <v>3</v>
      </c>
      <c r="B11" s="7" t="s">
        <v>12</v>
      </c>
      <c r="C11" s="8">
        <f>+C15+C33+C35+C37+C30+C36</f>
        <v>385800</v>
      </c>
      <c r="D11" s="8">
        <f>+D15+D33+D35+D37+D30+D36</f>
        <v>385800</v>
      </c>
      <c r="E11" s="8">
        <f>+E15+E33+E35+E37+E30+E36</f>
        <v>353890</v>
      </c>
      <c r="F11" s="8">
        <f>+F15+F33+F35+F37</f>
        <v>31910</v>
      </c>
      <c r="G11" s="8">
        <f aca="true" t="shared" si="2" ref="G11:N11">+G15+G33+G35+G37</f>
        <v>6985</v>
      </c>
      <c r="H11" s="8">
        <f t="shared" si="2"/>
        <v>7025</v>
      </c>
      <c r="I11" s="8">
        <f t="shared" si="2"/>
        <v>3825</v>
      </c>
      <c r="J11" s="8">
        <f t="shared" si="2"/>
        <v>2145</v>
      </c>
      <c r="K11" s="8">
        <f t="shared" si="2"/>
        <v>4740</v>
      </c>
      <c r="L11" s="8">
        <f t="shared" si="2"/>
        <v>3140</v>
      </c>
      <c r="M11" s="8">
        <f t="shared" si="2"/>
        <v>2930</v>
      </c>
      <c r="N11" s="8">
        <f t="shared" si="2"/>
        <v>1120</v>
      </c>
    </row>
    <row r="12" spans="1:14" s="42" customFormat="1" ht="18.75">
      <c r="A12" s="9">
        <v>1</v>
      </c>
      <c r="B12" s="10" t="s">
        <v>13</v>
      </c>
      <c r="C12" s="11"/>
      <c r="D12" s="11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42" customFormat="1" ht="17.25" customHeight="1">
      <c r="A13" s="9">
        <v>2</v>
      </c>
      <c r="B13" s="10" t="s">
        <v>14</v>
      </c>
      <c r="C13" s="11"/>
      <c r="D13" s="11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5" s="42" customFormat="1" ht="17.25" customHeight="1">
      <c r="A14" s="9">
        <v>3</v>
      </c>
      <c r="B14" s="10" t="s">
        <v>15</v>
      </c>
      <c r="C14" s="11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43"/>
    </row>
    <row r="15" spans="1:15" s="63" customFormat="1" ht="17.25" customHeight="1">
      <c r="A15" s="59">
        <v>4</v>
      </c>
      <c r="B15" s="60" t="s">
        <v>16</v>
      </c>
      <c r="C15" s="61">
        <v>131450</v>
      </c>
      <c r="D15" s="61">
        <f>SUM(D16:D19)</f>
        <v>131450</v>
      </c>
      <c r="E15" s="61">
        <f>SUM(E16:E19)</f>
        <v>112760</v>
      </c>
      <c r="F15" s="61">
        <f>SUM(F16:F19)</f>
        <v>18690</v>
      </c>
      <c r="G15" s="61">
        <f aca="true" t="shared" si="3" ref="G15:N15">SUM(G16:G19)</f>
        <v>4350</v>
      </c>
      <c r="H15" s="61">
        <f t="shared" si="3"/>
        <v>4105</v>
      </c>
      <c r="I15" s="61">
        <f t="shared" si="3"/>
        <v>2075</v>
      </c>
      <c r="J15" s="61">
        <f t="shared" si="3"/>
        <v>1315</v>
      </c>
      <c r="K15" s="61">
        <f t="shared" si="3"/>
        <v>2955</v>
      </c>
      <c r="L15" s="61">
        <f t="shared" si="3"/>
        <v>1700</v>
      </c>
      <c r="M15" s="61">
        <f t="shared" si="3"/>
        <v>1670</v>
      </c>
      <c r="N15" s="61">
        <f t="shared" si="3"/>
        <v>520</v>
      </c>
      <c r="O15" s="62"/>
    </row>
    <row r="16" spans="1:15" s="42" customFormat="1" ht="17.25" customHeight="1">
      <c r="A16" s="12"/>
      <c r="B16" s="13" t="s">
        <v>56</v>
      </c>
      <c r="C16" s="14">
        <f aca="true" t="shared" si="4" ref="C16:C25">+D16</f>
        <v>23947</v>
      </c>
      <c r="D16" s="14">
        <f>+D21+D26</f>
        <v>23947</v>
      </c>
      <c r="E16" s="14">
        <f>+E21+E26</f>
        <v>23947</v>
      </c>
      <c r="F16" s="14"/>
      <c r="G16" s="14"/>
      <c r="H16" s="14"/>
      <c r="I16" s="14"/>
      <c r="J16" s="14"/>
      <c r="K16" s="14"/>
      <c r="L16" s="14"/>
      <c r="M16" s="14"/>
      <c r="N16" s="14"/>
      <c r="O16" s="43"/>
    </row>
    <row r="17" spans="1:15" s="42" customFormat="1" ht="17.25" customHeight="1">
      <c r="A17" s="12"/>
      <c r="B17" s="13" t="s">
        <v>24</v>
      </c>
      <c r="C17" s="14">
        <f t="shared" si="4"/>
        <v>71</v>
      </c>
      <c r="D17" s="14">
        <f aca="true" t="shared" si="5" ref="D17:N19">+D22+D27</f>
        <v>71</v>
      </c>
      <c r="E17" s="14">
        <f t="shared" si="5"/>
        <v>71</v>
      </c>
      <c r="F17" s="14"/>
      <c r="G17" s="14"/>
      <c r="H17" s="14"/>
      <c r="I17" s="14"/>
      <c r="J17" s="14"/>
      <c r="K17" s="14"/>
      <c r="L17" s="14"/>
      <c r="M17" s="14"/>
      <c r="N17" s="14"/>
      <c r="O17" s="43"/>
    </row>
    <row r="18" spans="1:15" s="42" customFormat="1" ht="17.25" customHeight="1">
      <c r="A18" s="12"/>
      <c r="B18" s="13" t="s">
        <v>54</v>
      </c>
      <c r="C18" s="14">
        <f t="shared" si="4"/>
        <v>107286</v>
      </c>
      <c r="D18" s="14">
        <f t="shared" si="5"/>
        <v>107286</v>
      </c>
      <c r="E18" s="14">
        <f t="shared" si="5"/>
        <v>88696</v>
      </c>
      <c r="F18" s="14">
        <f>+F23+F28</f>
        <v>18590</v>
      </c>
      <c r="G18" s="14">
        <f t="shared" si="5"/>
        <v>4330</v>
      </c>
      <c r="H18" s="14">
        <f t="shared" si="5"/>
        <v>4090</v>
      </c>
      <c r="I18" s="14">
        <f t="shared" si="5"/>
        <v>2070</v>
      </c>
      <c r="J18" s="14">
        <f t="shared" si="5"/>
        <v>1290</v>
      </c>
      <c r="K18" s="14">
        <f t="shared" si="5"/>
        <v>2920</v>
      </c>
      <c r="L18" s="14">
        <f t="shared" si="5"/>
        <v>1700</v>
      </c>
      <c r="M18" s="14">
        <f t="shared" si="5"/>
        <v>1670</v>
      </c>
      <c r="N18" s="14">
        <f t="shared" si="5"/>
        <v>520</v>
      </c>
      <c r="O18" s="43"/>
    </row>
    <row r="19" spans="1:19" s="42" customFormat="1" ht="17.25" customHeight="1">
      <c r="A19" s="12"/>
      <c r="B19" s="13" t="s">
        <v>55</v>
      </c>
      <c r="C19" s="14">
        <f t="shared" si="4"/>
        <v>146</v>
      </c>
      <c r="D19" s="14">
        <f t="shared" si="5"/>
        <v>146</v>
      </c>
      <c r="E19" s="14">
        <f t="shared" si="5"/>
        <v>46</v>
      </c>
      <c r="F19" s="14">
        <f>+F24+F29</f>
        <v>100</v>
      </c>
      <c r="G19" s="14">
        <f t="shared" si="5"/>
        <v>20</v>
      </c>
      <c r="H19" s="14">
        <f t="shared" si="5"/>
        <v>15</v>
      </c>
      <c r="I19" s="14">
        <f t="shared" si="5"/>
        <v>5</v>
      </c>
      <c r="J19" s="14">
        <f t="shared" si="5"/>
        <v>25</v>
      </c>
      <c r="K19" s="14">
        <f t="shared" si="5"/>
        <v>35</v>
      </c>
      <c r="L19" s="14">
        <f t="shared" si="5"/>
        <v>0</v>
      </c>
      <c r="M19" s="14"/>
      <c r="N19" s="14"/>
      <c r="O19" s="43"/>
      <c r="P19" s="45"/>
      <c r="Q19" s="46"/>
      <c r="R19" s="47"/>
      <c r="S19" s="48"/>
    </row>
    <row r="20" spans="1:19" s="42" customFormat="1" ht="17.25" customHeight="1">
      <c r="A20" s="9" t="s">
        <v>4</v>
      </c>
      <c r="B20" s="10" t="s">
        <v>6</v>
      </c>
      <c r="C20" s="11">
        <f t="shared" si="4"/>
        <v>108450</v>
      </c>
      <c r="D20" s="11">
        <f>SUM(D21:D24)</f>
        <v>108450</v>
      </c>
      <c r="E20" s="11">
        <f>SUM(E21:E24)</f>
        <v>108450</v>
      </c>
      <c r="F20" s="11"/>
      <c r="G20" s="11"/>
      <c r="H20" s="11"/>
      <c r="I20" s="11"/>
      <c r="J20" s="11"/>
      <c r="K20" s="11"/>
      <c r="L20" s="11"/>
      <c r="M20" s="11"/>
      <c r="N20" s="11"/>
      <c r="O20" s="43"/>
      <c r="P20" s="45"/>
      <c r="Q20" s="46"/>
      <c r="R20" s="47"/>
      <c r="S20" s="49"/>
    </row>
    <row r="21" spans="1:19" s="42" customFormat="1" ht="17.25" customHeight="1">
      <c r="A21" s="9"/>
      <c r="B21" s="13" t="s">
        <v>56</v>
      </c>
      <c r="C21" s="16">
        <f t="shared" si="4"/>
        <v>23947</v>
      </c>
      <c r="D21" s="16">
        <f>SUM(E21:F21)</f>
        <v>23947</v>
      </c>
      <c r="E21" s="55">
        <v>23947</v>
      </c>
      <c r="F21" s="14"/>
      <c r="G21" s="17"/>
      <c r="H21" s="17"/>
      <c r="I21" s="17"/>
      <c r="J21" s="17"/>
      <c r="K21" s="17"/>
      <c r="L21" s="17"/>
      <c r="M21" s="17"/>
      <c r="N21" s="17"/>
      <c r="O21" s="43"/>
      <c r="P21" s="45"/>
      <c r="Q21" s="46"/>
      <c r="R21" s="47"/>
      <c r="S21" s="48"/>
    </row>
    <row r="22" spans="1:19" s="42" customFormat="1" ht="17.25" customHeight="1">
      <c r="A22" s="9"/>
      <c r="B22" s="13" t="s">
        <v>24</v>
      </c>
      <c r="C22" s="16">
        <f t="shared" si="4"/>
        <v>71</v>
      </c>
      <c r="D22" s="16">
        <f>SUM(E22:F22)</f>
        <v>71</v>
      </c>
      <c r="E22" s="55">
        <v>71</v>
      </c>
      <c r="F22" s="14"/>
      <c r="G22" s="17"/>
      <c r="H22" s="17"/>
      <c r="I22" s="17"/>
      <c r="J22" s="17"/>
      <c r="K22" s="17"/>
      <c r="L22" s="17"/>
      <c r="M22" s="17"/>
      <c r="N22" s="17"/>
      <c r="O22" s="43"/>
      <c r="P22" s="45"/>
      <c r="Q22" s="46"/>
      <c r="R22" s="47"/>
      <c r="S22" s="48"/>
    </row>
    <row r="23" spans="1:19" s="42" customFormat="1" ht="17.25" customHeight="1">
      <c r="A23" s="9"/>
      <c r="B23" s="13" t="s">
        <v>54</v>
      </c>
      <c r="C23" s="16">
        <f t="shared" si="4"/>
        <v>84386</v>
      </c>
      <c r="D23" s="16">
        <f>SUM(E23:F23)</f>
        <v>84386</v>
      </c>
      <c r="E23" s="55">
        <v>84386</v>
      </c>
      <c r="F23" s="14"/>
      <c r="G23" s="17"/>
      <c r="H23" s="17"/>
      <c r="I23" s="17"/>
      <c r="J23" s="17"/>
      <c r="K23" s="17"/>
      <c r="L23" s="17"/>
      <c r="M23" s="17"/>
      <c r="N23" s="17"/>
      <c r="O23" s="43"/>
      <c r="P23" s="45"/>
      <c r="Q23" s="46"/>
      <c r="R23" s="47"/>
      <c r="S23" s="48"/>
    </row>
    <row r="24" spans="1:19" s="42" customFormat="1" ht="17.25" customHeight="1">
      <c r="A24" s="9"/>
      <c r="B24" s="13" t="s">
        <v>55</v>
      </c>
      <c r="C24" s="16">
        <f t="shared" si="4"/>
        <v>46</v>
      </c>
      <c r="D24" s="16">
        <f>SUM(E24:F24)</f>
        <v>46</v>
      </c>
      <c r="E24" s="55">
        <v>46</v>
      </c>
      <c r="F24" s="14"/>
      <c r="G24" s="17"/>
      <c r="H24" s="17"/>
      <c r="I24" s="17"/>
      <c r="J24" s="17"/>
      <c r="K24" s="17"/>
      <c r="L24" s="17"/>
      <c r="M24" s="17"/>
      <c r="N24" s="17"/>
      <c r="O24" s="43"/>
      <c r="P24" s="45"/>
      <c r="Q24" s="46"/>
      <c r="R24" s="47"/>
      <c r="S24" s="48"/>
    </row>
    <row r="25" spans="1:17" s="42" customFormat="1" ht="17.25" customHeight="1">
      <c r="A25" s="9" t="s">
        <v>5</v>
      </c>
      <c r="B25" s="10" t="s">
        <v>7</v>
      </c>
      <c r="C25" s="11">
        <f t="shared" si="4"/>
        <v>23000</v>
      </c>
      <c r="D25" s="11">
        <f>SUM(D26:D29)</f>
        <v>23000</v>
      </c>
      <c r="E25" s="11">
        <f aca="true" t="shared" si="6" ref="E25:N25">SUM(E26:E29)</f>
        <v>4310</v>
      </c>
      <c r="F25" s="11">
        <f>SUM(F26:F29)</f>
        <v>18690</v>
      </c>
      <c r="G25" s="11">
        <f>SUM(G26:G29)</f>
        <v>4350</v>
      </c>
      <c r="H25" s="11">
        <f t="shared" si="6"/>
        <v>4105</v>
      </c>
      <c r="I25" s="11">
        <f t="shared" si="6"/>
        <v>2075</v>
      </c>
      <c r="J25" s="11">
        <f t="shared" si="6"/>
        <v>1315</v>
      </c>
      <c r="K25" s="11">
        <f t="shared" si="6"/>
        <v>2955</v>
      </c>
      <c r="L25" s="11">
        <f t="shared" si="6"/>
        <v>1700</v>
      </c>
      <c r="M25" s="11">
        <f t="shared" si="6"/>
        <v>1670</v>
      </c>
      <c r="N25" s="11">
        <f t="shared" si="6"/>
        <v>520</v>
      </c>
      <c r="O25" s="43"/>
      <c r="P25" s="50"/>
      <c r="Q25" s="50"/>
    </row>
    <row r="26" spans="1:15" s="42" customFormat="1" ht="17.25" customHeight="1">
      <c r="A26" s="18"/>
      <c r="B26" s="13" t="s">
        <v>56</v>
      </c>
      <c r="C26" s="14"/>
      <c r="D26" s="16"/>
      <c r="E26" s="55"/>
      <c r="F26" s="14"/>
      <c r="G26" s="17"/>
      <c r="H26" s="17"/>
      <c r="I26" s="17"/>
      <c r="J26" s="17"/>
      <c r="K26" s="17"/>
      <c r="L26" s="17"/>
      <c r="M26" s="17"/>
      <c r="N26" s="17"/>
      <c r="O26" s="43"/>
    </row>
    <row r="27" spans="1:15" s="42" customFormat="1" ht="17.25" customHeight="1">
      <c r="A27" s="18"/>
      <c r="B27" s="13" t="s">
        <v>24</v>
      </c>
      <c r="C27" s="14"/>
      <c r="D27" s="16"/>
      <c r="E27" s="55"/>
      <c r="F27" s="14"/>
      <c r="G27" s="17"/>
      <c r="H27" s="17"/>
      <c r="I27" s="17"/>
      <c r="J27" s="17"/>
      <c r="K27" s="17"/>
      <c r="L27" s="17"/>
      <c r="M27" s="17"/>
      <c r="N27" s="17"/>
      <c r="O27" s="43"/>
    </row>
    <row r="28" spans="1:15" s="42" customFormat="1" ht="17.25" customHeight="1">
      <c r="A28" s="18"/>
      <c r="B28" s="13" t="s">
        <v>54</v>
      </c>
      <c r="C28" s="14">
        <f>+D28</f>
        <v>22900</v>
      </c>
      <c r="D28" s="16">
        <f>SUM(E28:F28)</f>
        <v>22900</v>
      </c>
      <c r="E28" s="64">
        <f>22900-F28</f>
        <v>4310</v>
      </c>
      <c r="F28" s="15">
        <f>SUM(G28:N28)</f>
        <v>18590</v>
      </c>
      <c r="G28" s="16">
        <v>4330</v>
      </c>
      <c r="H28" s="16">
        <v>4090</v>
      </c>
      <c r="I28" s="16">
        <v>2070</v>
      </c>
      <c r="J28" s="16">
        <v>1290</v>
      </c>
      <c r="K28" s="16">
        <v>2920</v>
      </c>
      <c r="L28" s="16">
        <v>1700</v>
      </c>
      <c r="M28" s="16">
        <v>1670</v>
      </c>
      <c r="N28" s="16">
        <v>520</v>
      </c>
      <c r="O28" s="43"/>
    </row>
    <row r="29" spans="1:15" s="42" customFormat="1" ht="17.25" customHeight="1">
      <c r="A29" s="18"/>
      <c r="B29" s="13" t="s">
        <v>55</v>
      </c>
      <c r="C29" s="14">
        <f>+D29</f>
        <v>100</v>
      </c>
      <c r="D29" s="16">
        <f>SUM(E29:F29)</f>
        <v>100</v>
      </c>
      <c r="E29" s="55"/>
      <c r="F29" s="15">
        <f>SUM(G29:N29)</f>
        <v>100</v>
      </c>
      <c r="G29" s="16">
        <v>20</v>
      </c>
      <c r="H29" s="16">
        <v>15</v>
      </c>
      <c r="I29" s="16">
        <v>5</v>
      </c>
      <c r="J29" s="16">
        <v>25</v>
      </c>
      <c r="K29" s="16">
        <v>35</v>
      </c>
      <c r="L29" s="16"/>
      <c r="M29" s="16"/>
      <c r="N29" s="16"/>
      <c r="O29" s="43"/>
    </row>
    <row r="30" spans="1:15" s="42" customFormat="1" ht="18.75">
      <c r="A30" s="9">
        <v>5</v>
      </c>
      <c r="B30" s="10" t="s">
        <v>57</v>
      </c>
      <c r="C30" s="11">
        <v>120000</v>
      </c>
      <c r="D30" s="19">
        <f>+E30</f>
        <v>120000</v>
      </c>
      <c r="E30" s="11">
        <v>120000</v>
      </c>
      <c r="F30" s="11"/>
      <c r="G30" s="20"/>
      <c r="H30" s="20"/>
      <c r="I30" s="20"/>
      <c r="J30" s="20"/>
      <c r="K30" s="20"/>
      <c r="L30" s="20"/>
      <c r="M30" s="20"/>
      <c r="N30" s="20"/>
      <c r="O30" s="43"/>
    </row>
    <row r="31" spans="1:15" s="52" customFormat="1" ht="18.75">
      <c r="A31" s="38"/>
      <c r="B31" s="22" t="s">
        <v>58</v>
      </c>
      <c r="C31" s="23"/>
      <c r="D31" s="23"/>
      <c r="E31" s="23"/>
      <c r="F31" s="23"/>
      <c r="G31" s="39"/>
      <c r="H31" s="39"/>
      <c r="I31" s="39"/>
      <c r="J31" s="39"/>
      <c r="K31" s="39"/>
      <c r="L31" s="39"/>
      <c r="M31" s="39"/>
      <c r="N31" s="39"/>
      <c r="O31" s="51"/>
    </row>
    <row r="32" spans="1:15" s="42" customFormat="1" ht="17.25" customHeight="1">
      <c r="A32" s="9">
        <v>6</v>
      </c>
      <c r="B32" s="10" t="s">
        <v>17</v>
      </c>
      <c r="C32" s="11"/>
      <c r="D32" s="8"/>
      <c r="E32" s="11"/>
      <c r="F32" s="11"/>
      <c r="G32" s="8"/>
      <c r="H32" s="8"/>
      <c r="I32" s="8"/>
      <c r="J32" s="8"/>
      <c r="K32" s="8"/>
      <c r="L32" s="8"/>
      <c r="M32" s="8"/>
      <c r="N32" s="8"/>
      <c r="O32" s="43"/>
    </row>
    <row r="33" spans="1:15" s="42" customFormat="1" ht="17.25" customHeight="1">
      <c r="A33" s="9">
        <v>7</v>
      </c>
      <c r="B33" s="10" t="s">
        <v>18</v>
      </c>
      <c r="C33" s="19">
        <v>4000</v>
      </c>
      <c r="D33" s="19">
        <f>SUM(E33:F33)</f>
        <v>4000</v>
      </c>
      <c r="E33" s="11">
        <v>1450</v>
      </c>
      <c r="F33" s="11">
        <f>SUM(G33:N33)</f>
        <v>2550</v>
      </c>
      <c r="G33" s="19">
        <v>350</v>
      </c>
      <c r="H33" s="19">
        <v>640</v>
      </c>
      <c r="I33" s="19">
        <v>390</v>
      </c>
      <c r="J33" s="19">
        <v>150</v>
      </c>
      <c r="K33" s="19">
        <v>170</v>
      </c>
      <c r="L33" s="19">
        <v>330</v>
      </c>
      <c r="M33" s="19">
        <v>270</v>
      </c>
      <c r="N33" s="19">
        <v>250</v>
      </c>
      <c r="O33" s="43"/>
    </row>
    <row r="34" spans="1:15" s="42" customFormat="1" ht="17.25" customHeight="1">
      <c r="A34" s="9">
        <v>8</v>
      </c>
      <c r="B34" s="10" t="s">
        <v>19</v>
      </c>
      <c r="C34" s="11"/>
      <c r="D34" s="20"/>
      <c r="E34" s="8"/>
      <c r="F34" s="8"/>
      <c r="G34" s="8"/>
      <c r="H34" s="8"/>
      <c r="I34" s="8"/>
      <c r="J34" s="8"/>
      <c r="K34" s="8"/>
      <c r="L34" s="8"/>
      <c r="M34" s="8"/>
      <c r="N34" s="8"/>
      <c r="O34" s="43"/>
    </row>
    <row r="35" spans="1:15" s="42" customFormat="1" ht="17.25" customHeight="1">
      <c r="A35" s="9">
        <v>9</v>
      </c>
      <c r="B35" s="10" t="s">
        <v>20</v>
      </c>
      <c r="C35" s="19">
        <v>46900</v>
      </c>
      <c r="D35" s="19">
        <f>SUM(E35:F35)</f>
        <v>46900</v>
      </c>
      <c r="E35" s="11">
        <f>35590+2400</f>
        <v>37990</v>
      </c>
      <c r="F35" s="11">
        <f>SUM(G35:N35)</f>
        <v>8910</v>
      </c>
      <c r="G35" s="19">
        <v>1950</v>
      </c>
      <c r="H35" s="19">
        <v>2010</v>
      </c>
      <c r="I35" s="19">
        <v>1100</v>
      </c>
      <c r="J35" s="19">
        <v>550</v>
      </c>
      <c r="K35" s="19">
        <v>1350</v>
      </c>
      <c r="L35" s="19">
        <v>900</v>
      </c>
      <c r="M35" s="19">
        <v>800</v>
      </c>
      <c r="N35" s="19">
        <v>250</v>
      </c>
      <c r="O35" s="43"/>
    </row>
    <row r="36" spans="1:15" s="42" customFormat="1" ht="17.25" customHeight="1">
      <c r="A36" s="9">
        <v>10</v>
      </c>
      <c r="B36" s="10" t="s">
        <v>8</v>
      </c>
      <c r="C36" s="11">
        <v>74700</v>
      </c>
      <c r="D36" s="19">
        <f>SUM(E36:F36)</f>
        <v>74700</v>
      </c>
      <c r="E36" s="11">
        <v>74700</v>
      </c>
      <c r="F36" s="11"/>
      <c r="G36" s="20"/>
      <c r="H36" s="20"/>
      <c r="I36" s="20"/>
      <c r="J36" s="20"/>
      <c r="K36" s="20"/>
      <c r="L36" s="20"/>
      <c r="M36" s="20"/>
      <c r="N36" s="20"/>
      <c r="O36" s="43"/>
    </row>
    <row r="37" spans="1:15" s="42" customFormat="1" ht="17.25" customHeight="1">
      <c r="A37" s="9">
        <v>11</v>
      </c>
      <c r="B37" s="10" t="s">
        <v>23</v>
      </c>
      <c r="C37" s="11">
        <f>+C38+C39</f>
        <v>8750</v>
      </c>
      <c r="D37" s="19">
        <f>SUM(E37:F37)</f>
        <v>8750</v>
      </c>
      <c r="E37" s="19">
        <f>+E38+E39</f>
        <v>6990</v>
      </c>
      <c r="F37" s="11">
        <f>SUM(G37:N37)</f>
        <v>1760</v>
      </c>
      <c r="G37" s="11">
        <f>+G39</f>
        <v>335</v>
      </c>
      <c r="H37" s="11">
        <f aca="true" t="shared" si="7" ref="H37:N37">+H39</f>
        <v>270</v>
      </c>
      <c r="I37" s="11">
        <f t="shared" si="7"/>
        <v>260</v>
      </c>
      <c r="J37" s="11">
        <f t="shared" si="7"/>
        <v>130</v>
      </c>
      <c r="K37" s="11">
        <f t="shared" si="7"/>
        <v>265</v>
      </c>
      <c r="L37" s="11">
        <f t="shared" si="7"/>
        <v>210</v>
      </c>
      <c r="M37" s="11">
        <f t="shared" si="7"/>
        <v>190</v>
      </c>
      <c r="N37" s="11">
        <f t="shared" si="7"/>
        <v>100</v>
      </c>
      <c r="O37" s="43"/>
    </row>
    <row r="38" spans="1:15" s="41" customFormat="1" ht="17.25" customHeight="1">
      <c r="A38" s="12" t="s">
        <v>4</v>
      </c>
      <c r="B38" s="34" t="s">
        <v>9</v>
      </c>
      <c r="C38" s="14">
        <v>3300</v>
      </c>
      <c r="D38" s="16">
        <f>SUM(E38:F38)</f>
        <v>3300</v>
      </c>
      <c r="E38" s="55">
        <f>1800+1500</f>
        <v>3300</v>
      </c>
      <c r="F38" s="14"/>
      <c r="G38" s="17"/>
      <c r="H38" s="17"/>
      <c r="I38" s="17"/>
      <c r="J38" s="17"/>
      <c r="K38" s="17"/>
      <c r="L38" s="17"/>
      <c r="M38" s="17"/>
      <c r="N38" s="35"/>
      <c r="O38" s="44"/>
    </row>
    <row r="39" spans="1:15" s="41" customFormat="1" ht="17.25" customHeight="1">
      <c r="A39" s="12" t="s">
        <v>5</v>
      </c>
      <c r="B39" s="34" t="s">
        <v>10</v>
      </c>
      <c r="C39" s="14">
        <v>5450</v>
      </c>
      <c r="D39" s="16">
        <f>SUM(E39:F39)</f>
        <v>5450</v>
      </c>
      <c r="E39" s="55">
        <f>5450-F39</f>
        <v>3690</v>
      </c>
      <c r="F39" s="14">
        <f>SUM(G39:N39)</f>
        <v>1760</v>
      </c>
      <c r="G39" s="14">
        <v>335</v>
      </c>
      <c r="H39" s="14">
        <v>270</v>
      </c>
      <c r="I39" s="14">
        <v>260</v>
      </c>
      <c r="J39" s="14">
        <v>130</v>
      </c>
      <c r="K39" s="14">
        <v>265</v>
      </c>
      <c r="L39" s="14">
        <v>210</v>
      </c>
      <c r="M39" s="14">
        <v>190</v>
      </c>
      <c r="N39" s="14">
        <v>100</v>
      </c>
      <c r="O39" s="44"/>
    </row>
    <row r="40" spans="1:15" s="52" customFormat="1" ht="17.25" customHeight="1" hidden="1">
      <c r="A40" s="21"/>
      <c r="B40" s="22" t="s">
        <v>26</v>
      </c>
      <c r="C40" s="23"/>
      <c r="D40" s="24"/>
      <c r="E40" s="23"/>
      <c r="F40" s="23"/>
      <c r="G40" s="24"/>
      <c r="H40" s="24"/>
      <c r="I40" s="24"/>
      <c r="J40" s="24"/>
      <c r="K40" s="24"/>
      <c r="L40" s="24"/>
      <c r="M40" s="24"/>
      <c r="N40" s="24"/>
      <c r="O40" s="51"/>
    </row>
    <row r="41" spans="1:15" s="42" customFormat="1" ht="17.25" customHeight="1">
      <c r="A41" s="9">
        <v>12</v>
      </c>
      <c r="B41" s="10" t="s">
        <v>21</v>
      </c>
      <c r="C41" s="11"/>
      <c r="D41" s="19"/>
      <c r="E41" s="11"/>
      <c r="F41" s="11"/>
      <c r="G41" s="20"/>
      <c r="H41" s="20"/>
      <c r="I41" s="20"/>
      <c r="J41" s="20"/>
      <c r="K41" s="20"/>
      <c r="L41" s="20"/>
      <c r="M41" s="20"/>
      <c r="N41" s="20"/>
      <c r="O41" s="43"/>
    </row>
    <row r="42" spans="1:15" s="41" customFormat="1" ht="17.25" customHeight="1">
      <c r="A42" s="25" t="s">
        <v>11</v>
      </c>
      <c r="B42" s="26" t="s">
        <v>22</v>
      </c>
      <c r="C42" s="54">
        <f>+C43+C45</f>
        <v>14400</v>
      </c>
      <c r="D42" s="54">
        <f>+D43+D45</f>
        <v>14400</v>
      </c>
      <c r="E42" s="54">
        <f>+E43+E45</f>
        <v>13950</v>
      </c>
      <c r="F42" s="54">
        <f>+F43+F45</f>
        <v>450</v>
      </c>
      <c r="G42" s="19">
        <f aca="true" t="shared" si="8" ref="G42:N42">SUM(G43,G45)</f>
        <v>55</v>
      </c>
      <c r="H42" s="19">
        <f t="shared" si="8"/>
        <v>50</v>
      </c>
      <c r="I42" s="19">
        <f t="shared" si="8"/>
        <v>20</v>
      </c>
      <c r="J42" s="19">
        <f t="shared" si="8"/>
        <v>25</v>
      </c>
      <c r="K42" s="19">
        <f t="shared" si="8"/>
        <v>90</v>
      </c>
      <c r="L42" s="19">
        <f t="shared" si="8"/>
        <v>40</v>
      </c>
      <c r="M42" s="19">
        <f t="shared" si="8"/>
        <v>100</v>
      </c>
      <c r="N42" s="19">
        <f t="shared" si="8"/>
        <v>70</v>
      </c>
      <c r="O42" s="43"/>
    </row>
    <row r="43" spans="1:15" s="41" customFormat="1" ht="17.25" customHeight="1">
      <c r="A43" s="36"/>
      <c r="B43" s="37" t="s">
        <v>29</v>
      </c>
      <c r="C43" s="55">
        <v>8900</v>
      </c>
      <c r="D43" s="56">
        <f>SUM(E43:F43)</f>
        <v>8900</v>
      </c>
      <c r="E43" s="55">
        <f>C43-F43</f>
        <v>8746</v>
      </c>
      <c r="F43" s="55">
        <f>SUM(G43:N43)</f>
        <v>154</v>
      </c>
      <c r="G43" s="16">
        <v>40</v>
      </c>
      <c r="H43" s="16">
        <v>30</v>
      </c>
      <c r="I43" s="16">
        <v>9</v>
      </c>
      <c r="J43" s="16">
        <v>12</v>
      </c>
      <c r="K43" s="16">
        <v>13</v>
      </c>
      <c r="L43" s="16">
        <v>25</v>
      </c>
      <c r="M43" s="16">
        <v>15</v>
      </c>
      <c r="N43" s="16">
        <v>10</v>
      </c>
      <c r="O43" s="44"/>
    </row>
    <row r="44" spans="1:15" s="52" customFormat="1" ht="17.25" customHeight="1" hidden="1">
      <c r="A44" s="27"/>
      <c r="B44" s="28" t="s">
        <v>50</v>
      </c>
      <c r="C44" s="57"/>
      <c r="D44" s="58"/>
      <c r="E44" s="57"/>
      <c r="F44" s="57"/>
      <c r="G44" s="24"/>
      <c r="H44" s="24"/>
      <c r="I44" s="24"/>
      <c r="J44" s="24"/>
      <c r="K44" s="24"/>
      <c r="L44" s="24"/>
      <c r="M44" s="24"/>
      <c r="N44" s="24"/>
      <c r="O44" s="53"/>
    </row>
    <row r="45" spans="1:15" s="41" customFormat="1" ht="17.25" customHeight="1">
      <c r="A45" s="36"/>
      <c r="B45" s="37" t="s">
        <v>30</v>
      </c>
      <c r="C45" s="55">
        <v>5500</v>
      </c>
      <c r="D45" s="56">
        <f>SUM(E45:F45)</f>
        <v>5500</v>
      </c>
      <c r="E45" s="55">
        <f>C45-F45</f>
        <v>5204</v>
      </c>
      <c r="F45" s="55">
        <f>SUM(G45:N45)</f>
        <v>296</v>
      </c>
      <c r="G45" s="16">
        <v>15</v>
      </c>
      <c r="H45" s="16">
        <v>20</v>
      </c>
      <c r="I45" s="16">
        <v>11</v>
      </c>
      <c r="J45" s="16">
        <v>13</v>
      </c>
      <c r="K45" s="16">
        <v>77</v>
      </c>
      <c r="L45" s="16">
        <v>15</v>
      </c>
      <c r="M45" s="16">
        <v>85</v>
      </c>
      <c r="N45" s="16">
        <v>60</v>
      </c>
      <c r="O45" s="44"/>
    </row>
    <row r="46" spans="1:15" s="41" customFormat="1" ht="21" customHeight="1">
      <c r="A46" s="25" t="s">
        <v>27</v>
      </c>
      <c r="B46" s="26" t="s">
        <v>28</v>
      </c>
      <c r="C46" s="11"/>
      <c r="D46" s="29"/>
      <c r="E46" s="8"/>
      <c r="F46" s="8"/>
      <c r="G46" s="29"/>
      <c r="H46" s="29"/>
      <c r="I46" s="29"/>
      <c r="J46" s="29"/>
      <c r="K46" s="29"/>
      <c r="L46" s="29"/>
      <c r="M46" s="8"/>
      <c r="N46" s="29"/>
      <c r="O46" s="43"/>
    </row>
    <row r="47" spans="1:14" ht="18.75">
      <c r="A47" s="30" t="s">
        <v>31</v>
      </c>
      <c r="B47" s="31" t="s">
        <v>32</v>
      </c>
      <c r="C47" s="11"/>
      <c r="D47" s="32"/>
      <c r="E47" s="32"/>
      <c r="F47" s="32"/>
      <c r="G47" s="32"/>
      <c r="H47" s="32"/>
      <c r="I47" s="33"/>
      <c r="J47" s="33"/>
      <c r="K47" s="33"/>
      <c r="L47" s="33"/>
      <c r="M47" s="33"/>
      <c r="N47" s="33"/>
    </row>
    <row r="48" spans="1:14" s="41" customFormat="1" ht="17.25" customHeight="1">
      <c r="A48" s="2" t="s">
        <v>34</v>
      </c>
      <c r="B48" s="7" t="s">
        <v>35</v>
      </c>
      <c r="C48" s="11"/>
      <c r="D48" s="11"/>
      <c r="E48" s="8"/>
      <c r="F48" s="8"/>
      <c r="G48" s="8"/>
      <c r="H48" s="8"/>
      <c r="I48" s="8"/>
      <c r="J48" s="8"/>
      <c r="K48" s="8"/>
      <c r="L48" s="8"/>
      <c r="M48" s="8"/>
      <c r="N48" s="8"/>
    </row>
  </sheetData>
  <sheetProtection/>
  <mergeCells count="13">
    <mergeCell ref="C5:C7"/>
    <mergeCell ref="E6:E7"/>
    <mergeCell ref="G6:N6"/>
    <mergeCell ref="A1:N1"/>
    <mergeCell ref="A2:N2"/>
    <mergeCell ref="A3:N3"/>
    <mergeCell ref="D4:K4"/>
    <mergeCell ref="M4:N4"/>
    <mergeCell ref="A5:A7"/>
    <mergeCell ref="D5:D7"/>
    <mergeCell ref="E5:N5"/>
    <mergeCell ref="F6:F7"/>
    <mergeCell ref="B5:B7"/>
  </mergeCells>
  <printOptions horizontalCentered="1"/>
  <pageMargins left="0.33" right="0.25" top="0.63" bottom="0.5" header="0.36" footer="0.2"/>
  <pageSetup horizontalDpi="600" verticalDpi="600" orientation="landscape" paperSize="9" scale="95" r:id="rId1"/>
  <headerFooter>
    <oddHeader>&amp;R&amp;9Biểu mẫu số 32 - NĐ 31/2017/NĐ-CP</oddHeader>
    <oddFooter>&amp;C&amp;10&amp;P/&amp;N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2019-12-10T06:47:50Z</cp:lastPrinted>
  <dcterms:created xsi:type="dcterms:W3CDTF">2013-11-07T07:55:13Z</dcterms:created>
  <dcterms:modified xsi:type="dcterms:W3CDTF">2020-12-08T02:11:17Z</dcterms:modified>
  <cp:category/>
  <cp:version/>
  <cp:contentType/>
  <cp:contentStatus/>
</cp:coreProperties>
</file>