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60" activeTab="0"/>
  </bookViews>
  <sheets>
    <sheet name="Sheet1" sheetId="1" r:id="rId1"/>
  </sheets>
  <definedNames>
    <definedName name="chuong_phuluc_30" localSheetId="0">'Sheet1'!#REF!</definedName>
    <definedName name="chuong_phuluc_30_name" localSheetId="0">'Sheet1'!$A$2</definedName>
    <definedName name="_xlnm.Print_Area" localSheetId="0">'Sheet1'!$A$1:$G$34</definedName>
    <definedName name="_xlnm.Print_Titles" localSheetId="0">'Sheet1'!$6:$8</definedName>
  </definedNames>
  <calcPr fullCalcOnLoad="1"/>
</workbook>
</file>

<file path=xl/comments1.xml><?xml version="1.0" encoding="utf-8"?>
<comments xmlns="http://schemas.openxmlformats.org/spreadsheetml/2006/main">
  <authors>
    <author>Admin</author>
  </authors>
  <commentList>
    <comment ref="C18" authorId="0">
      <text>
        <r>
          <rPr>
            <b/>
            <sz val="9"/>
            <rFont val="Tahoma"/>
            <family val="2"/>
          </rPr>
          <t xml:space="preserve">phụ lục 02 bc chi: tổng chi - chi phường
</t>
        </r>
      </text>
    </comment>
  </commentList>
</comments>
</file>

<file path=xl/sharedStrings.xml><?xml version="1.0" encoding="utf-8"?>
<sst xmlns="http://schemas.openxmlformats.org/spreadsheetml/2006/main" count="51" uniqueCount="35">
  <si>
    <t>STT</t>
  </si>
  <si>
    <t>Nội dung</t>
  </si>
  <si>
    <t>Tuyệt đối</t>
  </si>
  <si>
    <t>Tương đối (%)</t>
  </si>
  <si>
    <t>A</t>
  </si>
  <si>
    <t>B</t>
  </si>
  <si>
    <t>I</t>
  </si>
  <si>
    <t xml:space="preserve">Nguồn thu ngân sách </t>
  </si>
  <si>
    <t>Thu ngân sách được hưởng theo phân cấp</t>
  </si>
  <si>
    <t>Thu bổ sung từ ngân sách cấp trên</t>
  </si>
  <si>
    <t>-</t>
  </si>
  <si>
    <t>Thu bổ sung cân đối ngân sách</t>
  </si>
  <si>
    <t>Thu bổ sung có mục tiêu</t>
  </si>
  <si>
    <t>Thu kết dư</t>
  </si>
  <si>
    <t>Thu chuyển nguồn từ năm trước chuyển sang</t>
  </si>
  <si>
    <t>II</t>
  </si>
  <si>
    <t>Chi ngân sách</t>
  </si>
  <si>
    <t>Chi bổ sung cho ngân sách cấp dưới</t>
  </si>
  <si>
    <t>Chi bổ sung cân đối ngân sách</t>
  </si>
  <si>
    <t>Chi bổ sung có mục tiêu</t>
  </si>
  <si>
    <t>Chi chuyển nguồn sang năm sau</t>
  </si>
  <si>
    <t xml:space="preserve">Chi ngân sách </t>
  </si>
  <si>
    <t>Đơn vị: Triệu đồng</t>
  </si>
  <si>
    <t>Chi thuộc nhiệm vụ của ngân sách cấp quận</t>
  </si>
  <si>
    <t>NGÂN SÁCH CẤP QUẬN</t>
  </si>
  <si>
    <t>NGÂN SÁCH PHƯỜNG</t>
  </si>
  <si>
    <t>So sánh (1)</t>
  </si>
  <si>
    <r>
      <t xml:space="preserve">     Ghi chú: </t>
    </r>
    <r>
      <rPr>
        <i/>
        <sz val="12"/>
        <color indexed="8"/>
        <rFont val="Times New Roman"/>
        <family val="1"/>
      </rPr>
      <t>(1) Đối với chỉ tiêu thu ngân sách địa phương, so sánh dự toán năm kế hoạch với ước thực hiện năm hiện hành. Đối với các chỉ tiêu chi ngân sách địa phương so sánh dự toán năm kế hoạch với dự toán năm hiện hành.</t>
    </r>
  </si>
  <si>
    <t>Dự toán năm 2020</t>
  </si>
  <si>
    <t>CÂN ĐỐI NGUỒN THU, CHI DỰ TOÁN NGÂN SÁCH CẤP QUẬN 
VÀ NGÂN SÁCH PHƯỜNG NĂM 2021</t>
  </si>
  <si>
    <t>Ước thực hiện năm 2020</t>
  </si>
  <si>
    <t>Dự toán năm 2021</t>
  </si>
  <si>
    <t>PHỤ LỤC I</t>
  </si>
  <si>
    <t>Chi nộp ngân sách cấp trên</t>
  </si>
  <si>
    <t>(Kèm theo Tờ trình số 1928/TTr-UBND ngày 04 tháng 12 năm 2020 của Ủy ban nhân dân quận Bình Thủy)</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</si>
</sst>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54">
    <font>
      <sz val="11"/>
      <color theme="1"/>
      <name val="Calibri"/>
      <family val="2"/>
    </font>
    <font>
      <sz val="14"/>
      <color indexed="8"/>
      <name val="Times New Roman"/>
      <family val="2"/>
    </font>
    <font>
      <sz val="11"/>
      <name val="Times New Roman"/>
      <family val="1"/>
    </font>
    <font>
      <i/>
      <sz val="13"/>
      <name val="Times New Roman"/>
      <family val="1"/>
    </font>
    <font>
      <b/>
      <sz val="11"/>
      <name val="Times New Roman"/>
      <family val="1"/>
    </font>
    <font>
      <i/>
      <sz val="11"/>
      <name val="Times New Roman"/>
      <family val="1"/>
    </font>
    <font>
      <b/>
      <i/>
      <sz val="11"/>
      <name val="Times New Roman"/>
      <family val="1"/>
    </font>
    <font>
      <i/>
      <sz val="12"/>
      <color indexed="8"/>
      <name val="Times New Roman"/>
      <family val="1"/>
    </font>
    <font>
      <b/>
      <sz val="9"/>
      <name val="Tahoma"/>
      <family val="2"/>
    </font>
    <font>
      <sz val="11"/>
      <color indexed="8"/>
      <name val="Calibri"/>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1"/>
      <color indexed="8"/>
      <name val="Times New Roman"/>
      <family val="1"/>
    </font>
    <font>
      <b/>
      <sz val="13"/>
      <color indexed="8"/>
      <name val="Times New Roman"/>
      <family val="1"/>
    </font>
    <font>
      <i/>
      <sz val="13"/>
      <color indexed="8"/>
      <name val="Times New Roman"/>
      <family val="1"/>
    </font>
    <font>
      <i/>
      <sz val="11"/>
      <color indexed="8"/>
      <name val="Times New Roman"/>
      <family val="1"/>
    </font>
    <font>
      <b/>
      <i/>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11"/>
      <color theme="1"/>
      <name val="Times New Roman"/>
      <family val="1"/>
    </font>
    <font>
      <b/>
      <sz val="13"/>
      <color rgb="FF000000"/>
      <name val="Times New Roman"/>
      <family val="1"/>
    </font>
    <font>
      <i/>
      <sz val="13"/>
      <color rgb="FF000000"/>
      <name val="Times New Roman"/>
      <family val="1"/>
    </font>
    <font>
      <i/>
      <sz val="11"/>
      <color rgb="FF000000"/>
      <name val="Times New Roman"/>
      <family val="1"/>
    </font>
    <font>
      <b/>
      <i/>
      <sz val="12"/>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Font="1" applyAlignment="1">
      <alignment/>
    </xf>
    <xf numFmtId="0" fontId="48" fillId="0" borderId="0" xfId="0" applyFont="1" applyAlignment="1">
      <alignment/>
    </xf>
    <xf numFmtId="172" fontId="48" fillId="0" borderId="0" xfId="0" applyNumberFormat="1" applyFont="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wrapText="1"/>
    </xf>
    <xf numFmtId="172" fontId="4" fillId="0" borderId="10" xfId="41" applyNumberFormat="1" applyFont="1" applyBorder="1" applyAlignment="1">
      <alignment vertical="center" wrapText="1"/>
    </xf>
    <xf numFmtId="10" fontId="4" fillId="0" borderId="10" xfId="57" applyNumberFormat="1" applyFont="1" applyBorder="1" applyAlignment="1">
      <alignment vertical="center" wrapText="1"/>
    </xf>
    <xf numFmtId="3" fontId="4" fillId="0" borderId="10" xfId="41" applyNumberFormat="1" applyFont="1" applyBorder="1" applyAlignment="1">
      <alignment vertical="center" wrapText="1"/>
    </xf>
    <xf numFmtId="4" fontId="4" fillId="0" borderId="10" xfId="57" applyNumberFormat="1"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3" fontId="2" fillId="0" borderId="10" xfId="41" applyNumberFormat="1" applyFont="1" applyBorder="1" applyAlignment="1">
      <alignment vertical="center" wrapText="1"/>
    </xf>
    <xf numFmtId="3" fontId="2" fillId="0" borderId="10" xfId="0" applyNumberFormat="1" applyFont="1" applyBorder="1" applyAlignment="1">
      <alignment vertical="center" wrapText="1"/>
    </xf>
    <xf numFmtId="4" fontId="2" fillId="0" borderId="10" xfId="57" applyNumberFormat="1" applyFont="1" applyBorder="1" applyAlignment="1">
      <alignment vertical="center" wrapText="1"/>
    </xf>
    <xf numFmtId="0" fontId="5" fillId="0" borderId="10" xfId="0" applyFont="1" applyBorder="1" applyAlignment="1">
      <alignment vertical="center" wrapText="1"/>
    </xf>
    <xf numFmtId="3" fontId="5" fillId="0" borderId="10" xfId="41" applyNumberFormat="1" applyFont="1" applyBorder="1" applyAlignment="1">
      <alignment vertical="center" wrapText="1"/>
    </xf>
    <xf numFmtId="3" fontId="5" fillId="0" borderId="10" xfId="41" applyNumberFormat="1" applyFont="1" applyBorder="1" applyAlignment="1">
      <alignment horizontal="right" vertical="center" wrapText="1"/>
    </xf>
    <xf numFmtId="3" fontId="5" fillId="0" borderId="10" xfId="0" applyNumberFormat="1" applyFont="1" applyBorder="1" applyAlignment="1">
      <alignment vertical="center" wrapText="1"/>
    </xf>
    <xf numFmtId="172" fontId="2" fillId="0" borderId="10" xfId="41" applyNumberFormat="1" applyFont="1" applyBorder="1" applyAlignment="1">
      <alignment horizontal="right" vertical="center" wrapText="1"/>
    </xf>
    <xf numFmtId="172" fontId="2" fillId="0" borderId="10" xfId="41" applyNumberFormat="1" applyFont="1" applyBorder="1" applyAlignment="1">
      <alignment vertical="center" wrapText="1"/>
    </xf>
    <xf numFmtId="3" fontId="4" fillId="0" borderId="10" xfId="0" applyNumberFormat="1" applyFont="1" applyBorder="1" applyAlignment="1">
      <alignment vertical="center" wrapText="1"/>
    </xf>
    <xf numFmtId="4" fontId="6" fillId="0" borderId="10" xfId="57" applyNumberFormat="1" applyFont="1" applyBorder="1" applyAlignment="1">
      <alignment vertical="center" wrapText="1"/>
    </xf>
    <xf numFmtId="172" fontId="2" fillId="0" borderId="10" xfId="41" applyNumberFormat="1" applyFont="1" applyFill="1" applyBorder="1" applyAlignment="1">
      <alignment horizontal="right" vertical="center" wrapText="1"/>
    </xf>
    <xf numFmtId="172" fontId="5" fillId="0" borderId="10" xfId="41" applyNumberFormat="1" applyFont="1" applyFill="1" applyBorder="1" applyAlignment="1">
      <alignment horizontal="right" vertical="center" wrapText="1"/>
    </xf>
    <xf numFmtId="172" fontId="5" fillId="0" borderId="10" xfId="41"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4" fontId="5" fillId="0" borderId="10" xfId="57" applyNumberFormat="1" applyFont="1" applyBorder="1" applyAlignment="1">
      <alignment vertical="center" wrapText="1"/>
    </xf>
    <xf numFmtId="172" fontId="4" fillId="0" borderId="10" xfId="41" applyNumberFormat="1" applyFont="1" applyBorder="1" applyAlignment="1">
      <alignment horizontal="right" vertical="center" wrapText="1"/>
    </xf>
    <xf numFmtId="3" fontId="48" fillId="0" borderId="0" xfId="0" applyNumberFormat="1" applyFont="1" applyAlignment="1">
      <alignment/>
    </xf>
    <xf numFmtId="3" fontId="2" fillId="33" borderId="10" xfId="41" applyNumberFormat="1" applyFont="1" applyFill="1" applyBorder="1" applyAlignment="1">
      <alignment vertical="center" wrapText="1"/>
    </xf>
    <xf numFmtId="0" fontId="4" fillId="0" borderId="10" xfId="0" applyFont="1" applyBorder="1" applyAlignment="1">
      <alignment horizontal="center" vertical="center" wrapText="1"/>
    </xf>
    <xf numFmtId="0" fontId="3" fillId="0" borderId="11" xfId="0" applyFont="1" applyBorder="1" applyAlignment="1">
      <alignment horizontal="right"/>
    </xf>
    <xf numFmtId="0" fontId="49" fillId="0" borderId="0" xfId="0" applyFont="1" applyAlignment="1">
      <alignment horizontal="center"/>
    </xf>
    <xf numFmtId="0" fontId="49" fillId="0" borderId="0" xfId="0" applyFont="1" applyAlignment="1">
      <alignment horizontal="center" vertical="center" wrapText="1"/>
    </xf>
    <xf numFmtId="0" fontId="50" fillId="0" borderId="0" xfId="0" applyFont="1" applyAlignment="1">
      <alignment horizontal="center" vertical="center"/>
    </xf>
    <xf numFmtId="0" fontId="51" fillId="0" borderId="0" xfId="0" applyFont="1" applyAlignment="1">
      <alignment horizontal="justify" vertical="center" wrapText="1"/>
    </xf>
    <xf numFmtId="0" fontId="52" fillId="0" borderId="0" xfId="0" applyFont="1" applyAlignment="1">
      <alignment horizontal="justify" vertical="center" wrapText="1"/>
    </xf>
    <xf numFmtId="0" fontId="51" fillId="0" borderId="0" xfId="0" applyFont="1" applyAlignment="1">
      <alignment horizontal="justify"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PageLayoutView="0" workbookViewId="0" topLeftCell="A1">
      <selection activeCell="A3" sqref="A3:G3"/>
    </sheetView>
  </sheetViews>
  <sheetFormatPr defaultColWidth="9.140625" defaultRowHeight="15"/>
  <cols>
    <col min="1" max="1" width="5.57421875" style="1" customWidth="1"/>
    <col min="2" max="2" width="32.8515625" style="1" customWidth="1"/>
    <col min="3" max="7" width="13.00390625" style="1" customWidth="1"/>
    <col min="8" max="9" width="9.140625" style="1" customWidth="1"/>
    <col min="10" max="10" width="11.140625" style="1" bestFit="1" customWidth="1"/>
    <col min="11" max="16384" width="9.140625" style="1" customWidth="1"/>
  </cols>
  <sheetData>
    <row r="1" spans="1:7" ht="16.5">
      <c r="A1" s="34" t="s">
        <v>32</v>
      </c>
      <c r="B1" s="34"/>
      <c r="C1" s="34"/>
      <c r="D1" s="34"/>
      <c r="E1" s="34"/>
      <c r="F1" s="34"/>
      <c r="G1" s="34"/>
    </row>
    <row r="2" spans="1:7" ht="37.5" customHeight="1">
      <c r="A2" s="35" t="s">
        <v>29</v>
      </c>
      <c r="B2" s="35"/>
      <c r="C2" s="35"/>
      <c r="D2" s="35"/>
      <c r="E2" s="35"/>
      <c r="F2" s="35"/>
      <c r="G2" s="35"/>
    </row>
    <row r="3" spans="1:7" ht="16.5" customHeight="1">
      <c r="A3" s="36" t="s">
        <v>34</v>
      </c>
      <c r="B3" s="36"/>
      <c r="C3" s="36"/>
      <c r="D3" s="36"/>
      <c r="E3" s="36"/>
      <c r="F3" s="36"/>
      <c r="G3" s="36"/>
    </row>
    <row r="4" ht="15"/>
    <row r="5" spans="1:7" ht="15" customHeight="1">
      <c r="A5" s="3"/>
      <c r="B5" s="3"/>
      <c r="C5" s="3"/>
      <c r="D5" s="3"/>
      <c r="E5" s="3"/>
      <c r="F5" s="33" t="s">
        <v>22</v>
      </c>
      <c r="G5" s="33"/>
    </row>
    <row r="6" spans="1:7" ht="20.25" customHeight="1">
      <c r="A6" s="32" t="s">
        <v>0</v>
      </c>
      <c r="B6" s="32" t="s">
        <v>1</v>
      </c>
      <c r="C6" s="32" t="s">
        <v>28</v>
      </c>
      <c r="D6" s="32" t="s">
        <v>30</v>
      </c>
      <c r="E6" s="32" t="s">
        <v>31</v>
      </c>
      <c r="F6" s="32" t="s">
        <v>26</v>
      </c>
      <c r="G6" s="32"/>
    </row>
    <row r="7" spans="1:7" ht="33.75" customHeight="1">
      <c r="A7" s="32"/>
      <c r="B7" s="32"/>
      <c r="C7" s="32"/>
      <c r="D7" s="32"/>
      <c r="E7" s="32"/>
      <c r="F7" s="4" t="s">
        <v>2</v>
      </c>
      <c r="G7" s="4" t="s">
        <v>3</v>
      </c>
    </row>
    <row r="8" spans="1:7" ht="15">
      <c r="A8" s="5" t="s">
        <v>4</v>
      </c>
      <c r="B8" s="5" t="s">
        <v>5</v>
      </c>
      <c r="C8" s="5">
        <v>1</v>
      </c>
      <c r="D8" s="5">
        <v>2</v>
      </c>
      <c r="E8" s="5">
        <v>3</v>
      </c>
      <c r="F8" s="5">
        <v>4</v>
      </c>
      <c r="G8" s="5">
        <v>5</v>
      </c>
    </row>
    <row r="9" spans="1:7" ht="15">
      <c r="A9" s="4" t="s">
        <v>4</v>
      </c>
      <c r="B9" s="6" t="s">
        <v>24</v>
      </c>
      <c r="C9" s="7"/>
      <c r="D9" s="7"/>
      <c r="E9" s="7"/>
      <c r="F9" s="6"/>
      <c r="G9" s="8"/>
    </row>
    <row r="10" spans="1:8" ht="15">
      <c r="A10" s="4" t="s">
        <v>6</v>
      </c>
      <c r="B10" s="6" t="s">
        <v>7</v>
      </c>
      <c r="C10" s="9">
        <f>+C11+C12+C15+C16</f>
        <v>778319.989969</v>
      </c>
      <c r="D10" s="9">
        <f>+D11+D12+D15+D16</f>
        <v>760532.989969</v>
      </c>
      <c r="E10" s="9">
        <f>+E11+E12+E15+E16</f>
        <v>550803</v>
      </c>
      <c r="F10" s="9">
        <f>+F11+F12+F15+F16</f>
        <v>-209729.989969</v>
      </c>
      <c r="G10" s="10">
        <f aca="true" t="shared" si="0" ref="G10:G15">E10/D10*100</f>
        <v>72.42328830764477</v>
      </c>
      <c r="H10" s="2"/>
    </row>
    <row r="11" spans="1:7" ht="30">
      <c r="A11" s="11">
        <v>1</v>
      </c>
      <c r="B11" s="12" t="s">
        <v>8</v>
      </c>
      <c r="C11" s="13">
        <f>241352-C26</f>
        <v>226229</v>
      </c>
      <c r="D11" s="31">
        <f>224032-D26</f>
        <v>208442</v>
      </c>
      <c r="E11" s="13">
        <f>244824-E26</f>
        <v>227761</v>
      </c>
      <c r="F11" s="14">
        <f>E11-D11</f>
        <v>19319</v>
      </c>
      <c r="G11" s="15">
        <f t="shared" si="0"/>
        <v>109.2682856621986</v>
      </c>
    </row>
    <row r="12" spans="1:7" ht="30">
      <c r="A12" s="11">
        <v>2</v>
      </c>
      <c r="B12" s="12" t="s">
        <v>9</v>
      </c>
      <c r="C12" s="13">
        <f>SUM(C13:C14)</f>
        <v>429755.11773299996</v>
      </c>
      <c r="D12" s="13">
        <f>SUM(D13:D14)</f>
        <v>429755.11773299996</v>
      </c>
      <c r="E12" s="13">
        <f>SUM(E13:E14)</f>
        <v>323042</v>
      </c>
      <c r="F12" s="13">
        <f>SUM(F13:F14)</f>
        <v>-106713.11773299999</v>
      </c>
      <c r="G12" s="15">
        <f t="shared" si="0"/>
        <v>75.16885469661838</v>
      </c>
    </row>
    <row r="13" spans="1:7" ht="30">
      <c r="A13" s="5" t="s">
        <v>10</v>
      </c>
      <c r="B13" s="16" t="s">
        <v>11</v>
      </c>
      <c r="C13" s="18">
        <v>300730</v>
      </c>
      <c r="D13" s="17">
        <f>+C13</f>
        <v>300730</v>
      </c>
      <c r="E13" s="18">
        <v>318202</v>
      </c>
      <c r="F13" s="19">
        <f>E13-D13</f>
        <v>17472</v>
      </c>
      <c r="G13" s="15">
        <f t="shared" si="0"/>
        <v>105.80986266750907</v>
      </c>
    </row>
    <row r="14" spans="1:10" ht="15">
      <c r="A14" s="5" t="s">
        <v>10</v>
      </c>
      <c r="B14" s="16" t="s">
        <v>12</v>
      </c>
      <c r="C14" s="17">
        <v>129025.11773299999</v>
      </c>
      <c r="D14" s="17">
        <f>+C14</f>
        <v>129025.11773299999</v>
      </c>
      <c r="E14" s="17">
        <f>2840+2000</f>
        <v>4840</v>
      </c>
      <c r="F14" s="19">
        <f>E14-D14</f>
        <v>-124185.11773299999</v>
      </c>
      <c r="G14" s="15">
        <f t="shared" si="0"/>
        <v>3.7512075827093794</v>
      </c>
      <c r="J14" s="30"/>
    </row>
    <row r="15" spans="1:7" ht="15">
      <c r="A15" s="11">
        <v>3</v>
      </c>
      <c r="B15" s="12" t="s">
        <v>13</v>
      </c>
      <c r="C15" s="20">
        <v>33821.294202</v>
      </c>
      <c r="D15" s="20">
        <f>+C15</f>
        <v>33821.294202</v>
      </c>
      <c r="E15" s="20"/>
      <c r="F15" s="14">
        <f>E15-D15</f>
        <v>-33821.294202</v>
      </c>
      <c r="G15" s="15">
        <f t="shared" si="0"/>
        <v>0</v>
      </c>
    </row>
    <row r="16" spans="1:7" ht="30">
      <c r="A16" s="11">
        <v>4</v>
      </c>
      <c r="B16" s="12" t="s">
        <v>14</v>
      </c>
      <c r="C16" s="20">
        <v>88514.578034</v>
      </c>
      <c r="D16" s="20">
        <f>C16</f>
        <v>88514.578034</v>
      </c>
      <c r="E16" s="21"/>
      <c r="F16" s="14">
        <f>E16-D16</f>
        <v>-88514.578034</v>
      </c>
      <c r="G16" s="15"/>
    </row>
    <row r="17" spans="1:8" ht="15">
      <c r="A17" s="4" t="s">
        <v>15</v>
      </c>
      <c r="B17" s="6" t="s">
        <v>16</v>
      </c>
      <c r="C17" s="29">
        <f>+C18+C19+C22</f>
        <v>657149</v>
      </c>
      <c r="D17" s="29">
        <f>+D18+D19+D22+D23</f>
        <v>613878</v>
      </c>
      <c r="E17" s="29">
        <f>+E18+E19+E22</f>
        <v>550803</v>
      </c>
      <c r="F17" s="22">
        <f>E17-C17</f>
        <v>-106346</v>
      </c>
      <c r="G17" s="23">
        <f>E17/C17*100</f>
        <v>83.81706431874659</v>
      </c>
      <c r="H17" s="30"/>
    </row>
    <row r="18" spans="1:7" ht="30">
      <c r="A18" s="11">
        <v>1</v>
      </c>
      <c r="B18" s="12" t="s">
        <v>23</v>
      </c>
      <c r="C18" s="20">
        <f>673464-C32</f>
        <v>620986</v>
      </c>
      <c r="D18" s="24">
        <f>254261+322428</f>
        <v>576689</v>
      </c>
      <c r="E18" s="20">
        <f>567866-E32</f>
        <v>515476</v>
      </c>
      <c r="F18" s="14">
        <f>E18-C18</f>
        <v>-105510</v>
      </c>
      <c r="G18" s="15">
        <f>E18/C18*100</f>
        <v>83.00927879211447</v>
      </c>
    </row>
    <row r="19" spans="1:7" ht="30">
      <c r="A19" s="11">
        <v>2</v>
      </c>
      <c r="B19" s="12" t="s">
        <v>17</v>
      </c>
      <c r="C19" s="24">
        <f>+C20+C21</f>
        <v>36163</v>
      </c>
      <c r="D19" s="24">
        <f>+D20+D21</f>
        <v>36163</v>
      </c>
      <c r="E19" s="24">
        <f>+E20+E21</f>
        <v>35327</v>
      </c>
      <c r="F19" s="14">
        <f>E19-C19</f>
        <v>-836</v>
      </c>
      <c r="G19" s="15">
        <f>E19/C19*100</f>
        <v>97.68824489118713</v>
      </c>
    </row>
    <row r="20" spans="1:7" ht="30">
      <c r="A20" s="5" t="s">
        <v>10</v>
      </c>
      <c r="B20" s="16" t="s">
        <v>18</v>
      </c>
      <c r="C20" s="26">
        <v>35931</v>
      </c>
      <c r="D20" s="25">
        <f>+C20</f>
        <v>35931</v>
      </c>
      <c r="E20" s="26">
        <f>35065+30</f>
        <v>35095</v>
      </c>
      <c r="F20" s="27">
        <f>E20-C20</f>
        <v>-836</v>
      </c>
      <c r="G20" s="28">
        <f>E20/C20*100</f>
        <v>97.67331830452812</v>
      </c>
    </row>
    <row r="21" spans="1:7" ht="15">
      <c r="A21" s="5" t="s">
        <v>10</v>
      </c>
      <c r="B21" s="16" t="s">
        <v>19</v>
      </c>
      <c r="C21" s="26">
        <f>29*8</f>
        <v>232</v>
      </c>
      <c r="D21" s="25">
        <f>+C21</f>
        <v>232</v>
      </c>
      <c r="E21" s="26">
        <v>232</v>
      </c>
      <c r="F21" s="19">
        <f>E21-C21</f>
        <v>0</v>
      </c>
      <c r="G21" s="28">
        <f>E21/C21*100</f>
        <v>100</v>
      </c>
    </row>
    <row r="22" spans="1:7" ht="15">
      <c r="A22" s="11">
        <v>3</v>
      </c>
      <c r="B22" s="12" t="s">
        <v>20</v>
      </c>
      <c r="C22" s="21"/>
      <c r="D22" s="21"/>
      <c r="E22" s="21"/>
      <c r="F22" s="14"/>
      <c r="G22" s="15"/>
    </row>
    <row r="23" spans="1:7" ht="15">
      <c r="A23" s="11">
        <v>4</v>
      </c>
      <c r="B23" s="12" t="s">
        <v>33</v>
      </c>
      <c r="C23" s="21"/>
      <c r="D23" s="21">
        <v>1026</v>
      </c>
      <c r="E23" s="21"/>
      <c r="F23" s="14"/>
      <c r="G23" s="15"/>
    </row>
    <row r="24" spans="1:7" ht="15">
      <c r="A24" s="4" t="s">
        <v>5</v>
      </c>
      <c r="B24" s="6" t="s">
        <v>25</v>
      </c>
      <c r="C24" s="7"/>
      <c r="D24" s="7"/>
      <c r="E24" s="7"/>
      <c r="F24" s="22"/>
      <c r="G24" s="10"/>
    </row>
    <row r="25" spans="1:8" ht="15">
      <c r="A25" s="4" t="s">
        <v>6</v>
      </c>
      <c r="B25" s="6" t="s">
        <v>7</v>
      </c>
      <c r="C25" s="29">
        <f>+C26+C27+C30+C31</f>
        <v>65973.583286</v>
      </c>
      <c r="D25" s="29">
        <f>+D26+D27+D30+D31</f>
        <v>66440.583286</v>
      </c>
      <c r="E25" s="29">
        <f>+E26+E27</f>
        <v>52390</v>
      </c>
      <c r="F25" s="22">
        <f>E25-D25</f>
        <v>-14050.583285999994</v>
      </c>
      <c r="G25" s="10">
        <f>E25/D25*100</f>
        <v>78.8524082855837</v>
      </c>
      <c r="H25" s="2"/>
    </row>
    <row r="26" spans="1:8" ht="30">
      <c r="A26" s="11">
        <v>1</v>
      </c>
      <c r="B26" s="12" t="s">
        <v>8</v>
      </c>
      <c r="C26" s="20">
        <v>15123</v>
      </c>
      <c r="D26" s="20">
        <v>15590</v>
      </c>
      <c r="E26" s="20">
        <v>17063</v>
      </c>
      <c r="F26" s="14">
        <f aca="true" t="shared" si="1" ref="F26:F31">E26-D26</f>
        <v>1473</v>
      </c>
      <c r="G26" s="15">
        <f>E26/D26*100</f>
        <v>109.44836433611289</v>
      </c>
      <c r="H26" s="2"/>
    </row>
    <row r="27" spans="1:7" ht="15">
      <c r="A27" s="11">
        <v>2</v>
      </c>
      <c r="B27" s="12" t="s">
        <v>9</v>
      </c>
      <c r="C27" s="20">
        <f>SUM(C28:C29)</f>
        <v>38214.096</v>
      </c>
      <c r="D27" s="20">
        <f>SUM(D28:D29)</f>
        <v>38214.096</v>
      </c>
      <c r="E27" s="20">
        <f>SUM(E28:E29)</f>
        <v>35327</v>
      </c>
      <c r="F27" s="14">
        <f t="shared" si="1"/>
        <v>-2887.0959999999977</v>
      </c>
      <c r="G27" s="15">
        <f>E27/D27*100</f>
        <v>92.44494492294153</v>
      </c>
    </row>
    <row r="28" spans="1:7" ht="15">
      <c r="A28" s="5" t="s">
        <v>10</v>
      </c>
      <c r="B28" s="16" t="s">
        <v>11</v>
      </c>
      <c r="C28" s="26">
        <f>C20</f>
        <v>35931</v>
      </c>
      <c r="D28" s="25">
        <f>+C28</f>
        <v>35931</v>
      </c>
      <c r="E28" s="26">
        <f>E20</f>
        <v>35095</v>
      </c>
      <c r="F28" s="19">
        <f t="shared" si="1"/>
        <v>-836</v>
      </c>
      <c r="G28" s="15">
        <f>E28/D28*100</f>
        <v>97.67331830452812</v>
      </c>
    </row>
    <row r="29" spans="1:7" ht="15">
      <c r="A29" s="5" t="s">
        <v>10</v>
      </c>
      <c r="B29" s="16" t="s">
        <v>12</v>
      </c>
      <c r="C29" s="25">
        <v>2283.096</v>
      </c>
      <c r="D29" s="25">
        <f>+C29</f>
        <v>2283.096</v>
      </c>
      <c r="E29" s="26">
        <f>E21</f>
        <v>232</v>
      </c>
      <c r="F29" s="19">
        <f t="shared" si="1"/>
        <v>-2051.096</v>
      </c>
      <c r="G29" s="15">
        <f>E29/D29*100</f>
        <v>10.161640158801907</v>
      </c>
    </row>
    <row r="30" spans="1:9" ht="15">
      <c r="A30" s="11">
        <v>3</v>
      </c>
      <c r="B30" s="12" t="s">
        <v>13</v>
      </c>
      <c r="C30" s="21">
        <v>7101.470677</v>
      </c>
      <c r="D30" s="20">
        <f>C30</f>
        <v>7101.470677</v>
      </c>
      <c r="E30" s="21"/>
      <c r="F30" s="14">
        <f t="shared" si="1"/>
        <v>-7101.470677</v>
      </c>
      <c r="G30" s="15"/>
      <c r="I30" s="2"/>
    </row>
    <row r="31" spans="1:7" ht="30">
      <c r="A31" s="11">
        <v>4</v>
      </c>
      <c r="B31" s="12" t="s">
        <v>14</v>
      </c>
      <c r="C31" s="21">
        <v>5535.016609</v>
      </c>
      <c r="D31" s="20">
        <f>C31</f>
        <v>5535.016609</v>
      </c>
      <c r="E31" s="21"/>
      <c r="F31" s="14">
        <f t="shared" si="1"/>
        <v>-5535.016609</v>
      </c>
      <c r="G31" s="15"/>
    </row>
    <row r="32" spans="1:7" ht="15">
      <c r="A32" s="4" t="s">
        <v>15</v>
      </c>
      <c r="B32" s="6" t="s">
        <v>21</v>
      </c>
      <c r="C32" s="29">
        <v>52478</v>
      </c>
      <c r="D32" s="29">
        <f>+C32</f>
        <v>52478</v>
      </c>
      <c r="E32" s="29">
        <f>52360+30</f>
        <v>52390</v>
      </c>
      <c r="F32" s="22">
        <f>E32-C32</f>
        <v>-88</v>
      </c>
      <c r="G32" s="10">
        <f>E32/C32*100</f>
        <v>99.83231068257174</v>
      </c>
    </row>
    <row r="34" spans="1:7" ht="77.25" customHeight="1">
      <c r="A34" s="38" t="s">
        <v>27</v>
      </c>
      <c r="B34" s="38"/>
      <c r="C34" s="38"/>
      <c r="D34" s="38"/>
      <c r="E34" s="38"/>
      <c r="F34" s="38"/>
      <c r="G34" s="38"/>
    </row>
    <row r="35" spans="1:7" ht="20.25" customHeight="1">
      <c r="A35" s="39"/>
      <c r="B35" s="39"/>
      <c r="C35" s="39"/>
      <c r="D35" s="39"/>
      <c r="E35" s="39"/>
      <c r="F35" s="39"/>
      <c r="G35" s="39"/>
    </row>
    <row r="36" spans="1:7" ht="33" customHeight="1">
      <c r="A36" s="37"/>
      <c r="B36" s="37"/>
      <c r="C36" s="37"/>
      <c r="D36" s="37"/>
      <c r="E36" s="37"/>
      <c r="F36" s="37"/>
      <c r="G36" s="37"/>
    </row>
    <row r="37" spans="3:4" ht="15">
      <c r="C37" s="2"/>
      <c r="D37" s="2"/>
    </row>
    <row r="38" ht="15">
      <c r="C38" s="2"/>
    </row>
  </sheetData>
  <sheetProtection/>
  <mergeCells count="13">
    <mergeCell ref="A36:G36"/>
    <mergeCell ref="A34:G34"/>
    <mergeCell ref="A35:G35"/>
    <mergeCell ref="A6:A7"/>
    <mergeCell ref="B6:B7"/>
    <mergeCell ref="C6:C7"/>
    <mergeCell ref="D6:D7"/>
    <mergeCell ref="E6:E7"/>
    <mergeCell ref="F6:G6"/>
    <mergeCell ref="F5:G5"/>
    <mergeCell ref="A1:G1"/>
    <mergeCell ref="A2:G2"/>
    <mergeCell ref="A3:G3"/>
  </mergeCells>
  <printOptions horizontalCentered="1"/>
  <pageMargins left="0.7" right="0.5" top="0.74" bottom="0.5" header="0.45" footer="0.3"/>
  <pageSetup fitToHeight="0" fitToWidth="1" horizontalDpi="600" verticalDpi="600" orientation="portrait" paperSize="9" scale="87" r:id="rId3"/>
  <headerFooter>
    <oddHeader>&amp;RBiểu mẫu số 30 - NĐ 31/2017/NĐ-CP</oddHeader>
    <oddFooter>&amp;C&amp;"Times New Roman,Regular"&amp;10&amp;P/&amp;N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Duc Huy</dc:creator>
  <cp:keywords/>
  <dc:description/>
  <cp:lastModifiedBy>Windows User</cp:lastModifiedBy>
  <cp:lastPrinted>2020-12-03T06:18:19Z</cp:lastPrinted>
  <dcterms:created xsi:type="dcterms:W3CDTF">2017-06-06T07:34:06Z</dcterms:created>
  <dcterms:modified xsi:type="dcterms:W3CDTF">2020-12-08T01:55:39Z</dcterms:modified>
  <cp:category/>
  <cp:version/>
  <cp:contentType/>
  <cp:contentStatus/>
</cp:coreProperties>
</file>