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69" activeTab="0"/>
  </bookViews>
  <sheets>
    <sheet name="2020" sheetId="1" r:id="rId1"/>
  </sheets>
  <definedNames>
    <definedName name="_xlnm.Print_Area" localSheetId="0">'2020'!$A$1:$L$47</definedName>
    <definedName name="_xlnm.Print_Titles" localSheetId="0">'2020'!$5:$7</definedName>
  </definedNames>
  <calcPr fullCalcOnLoad="1"/>
</workbook>
</file>

<file path=xl/sharedStrings.xml><?xml version="1.0" encoding="utf-8"?>
<sst xmlns="http://schemas.openxmlformats.org/spreadsheetml/2006/main" count="81" uniqueCount="66">
  <si>
    <t>I</t>
  </si>
  <si>
    <t>a</t>
  </si>
  <si>
    <t>II</t>
  </si>
  <si>
    <t>III</t>
  </si>
  <si>
    <t>Chi thường xuyên</t>
  </si>
  <si>
    <t>Số
TT</t>
  </si>
  <si>
    <t xml:space="preserve">Nội dung </t>
  </si>
  <si>
    <t>A</t>
  </si>
  <si>
    <t>Thu trong cân đối ngân sách</t>
  </si>
  <si>
    <t>Thu thuế, phí và lệ phí</t>
  </si>
  <si>
    <t>Thuế thu nhập cá nhân</t>
  </si>
  <si>
    <t xml:space="preserve">b </t>
  </si>
  <si>
    <t>Thu trợ cấp từ ngân sách thành phố</t>
  </si>
  <si>
    <t>Bổ sung có mục tiêu</t>
  </si>
  <si>
    <t>B</t>
  </si>
  <si>
    <t>Nguồn thu thuế, phí và lệ phí</t>
  </si>
  <si>
    <t>Cân đối ngân sách</t>
  </si>
  <si>
    <t>2.1</t>
  </si>
  <si>
    <t>Xây dựng cơ bản</t>
  </si>
  <si>
    <t>Phí, lệ phí cân đối</t>
  </si>
  <si>
    <t>Thuế sử dụng đất phi nông nghiệp</t>
  </si>
  <si>
    <t>Lệ phí trước bạ</t>
  </si>
  <si>
    <t>Thu khác (cân đối ngân sách)</t>
  </si>
  <si>
    <t>Bổ sung cân đối Ngân sách</t>
  </si>
  <si>
    <t>TỔNG THU</t>
  </si>
  <si>
    <t>NGÂN SÁCH ĐƯỢC HƯỞNG</t>
  </si>
  <si>
    <t>Thu tiền sử dụng đất</t>
  </si>
  <si>
    <t>Thu chuyển nguồn năm trước sang</t>
  </si>
  <si>
    <t>2.2</t>
  </si>
  <si>
    <t>Thu khác NS TW và Thành phố</t>
  </si>
  <si>
    <t>Thu khác NS địa phương</t>
  </si>
  <si>
    <t>Thu bổ sung từ ngân sách thành phố</t>
  </si>
  <si>
    <t>ĐVT: triệu đồng</t>
  </si>
  <si>
    <t>Thuế công thương nghiệp - ngoài quốc doanh</t>
  </si>
  <si>
    <t>Thu tiền ứng trước kế hoạch vốn xây dựng cơ bản</t>
  </si>
  <si>
    <t>Thành phố giao</t>
  </si>
  <si>
    <t>HĐND quận giao</t>
  </si>
  <si>
    <t>So sánh TH/DT
 (%)</t>
  </si>
  <si>
    <t>Thành phố giao đầu năm</t>
  </si>
  <si>
    <t>Trong đó</t>
  </si>
  <si>
    <t>HĐND quận giao đầu năm</t>
  </si>
  <si>
    <t>2</t>
  </si>
  <si>
    <t>3</t>
  </si>
  <si>
    <t>5</t>
  </si>
  <si>
    <t>6</t>
  </si>
  <si>
    <t>7</t>
  </si>
  <si>
    <t>Bổ sung trong năm</t>
  </si>
  <si>
    <t>1= 2+3</t>
  </si>
  <si>
    <t>4 = 5+6</t>
  </si>
  <si>
    <t>Thành phố
 giao</t>
  </si>
  <si>
    <t>HĐND quận
giao</t>
  </si>
  <si>
    <t>Dự toán 2020</t>
  </si>
  <si>
    <t>Trong đó: Ghi thu-ghi chi</t>
  </si>
  <si>
    <t xml:space="preserve"> - Nguồn Trung ương bổ sung có mục tiêu năm 2020</t>
  </si>
  <si>
    <t xml:space="preserve"> - Nguồn thu sổ xố kiến thiết năm 2020</t>
  </si>
  <si>
    <t xml:space="preserve"> - Nguồn tiền sử dụng đất năm 2020</t>
  </si>
  <si>
    <t>Ước Thực hiện năm 2020</t>
  </si>
  <si>
    <t>9 = 8/1 x 100</t>
  </si>
  <si>
    <t>10 = 8/4 x 100</t>
  </si>
  <si>
    <t>ƯỚC THU NGÂN SÁCH NHÀ NƯỚC QUẬN BÌNH THỦY NĂM 2020</t>
  </si>
  <si>
    <t>IV</t>
  </si>
  <si>
    <t>Thu kết dư ngân sách</t>
  </si>
  <si>
    <t>Thuế bảo vệ môi trường</t>
  </si>
  <si>
    <t>Thực hiện 31/10/2020</t>
  </si>
  <si>
    <t>Phụ lục I</t>
  </si>
  <si>
    <t>(Kèm theo Báo cáo số 2037/BC-UBND ngày 04 tháng 12 năm 2020 của Ủy ban nhân dân quận Bình Thủy)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</si>
</sst>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"/>
    <numFmt numFmtId="179" formatCode="_(* #,##0.000_);_(* \(#,##0.000\);_(* &quot;-&quot;???_);_(@_)"/>
    <numFmt numFmtId="180" formatCode="#,##0.000"/>
    <numFmt numFmtId="181" formatCode="#,##0.0000"/>
    <numFmt numFmtId="182" formatCode="#,##0.00000"/>
    <numFmt numFmtId="183" formatCode="#,##0.000000"/>
    <numFmt numFmtId="184" formatCode="0.000"/>
    <numFmt numFmtId="185" formatCode="_(* #,##0.000000_);_(* \(#,##0.000000\);_(* &quot;-&quot;??_);_(@_)"/>
    <numFmt numFmtId="186" formatCode="0.0000"/>
  </numFmts>
  <fonts count="53">
    <font>
      <sz val="11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i/>
      <sz val="14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center"/>
    </xf>
    <xf numFmtId="171" fontId="3" fillId="0" borderId="0" xfId="41" applyNumberFormat="1" applyFont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171" fontId="2" fillId="0" borderId="0" xfId="41" applyNumberFormat="1" applyFont="1" applyBorder="1" applyAlignment="1">
      <alignment horizontal="right" vertical="center"/>
    </xf>
    <xf numFmtId="171" fontId="3" fillId="0" borderId="0" xfId="41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/>
    </xf>
    <xf numFmtId="3" fontId="1" fillId="0" borderId="10" xfId="59" applyNumberFormat="1" applyFont="1" applyBorder="1" applyAlignment="1">
      <alignment horizontal="right" vertical="center" wrapText="1"/>
      <protection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justify" vertical="center"/>
    </xf>
    <xf numFmtId="3" fontId="1" fillId="0" borderId="15" xfId="0" applyNumberFormat="1" applyFont="1" applyBorder="1" applyAlignment="1">
      <alignment horizontal="right" vertical="center"/>
    </xf>
    <xf numFmtId="39" fontId="2" fillId="0" borderId="16" xfId="41" applyNumberFormat="1" applyFont="1" applyBorder="1" applyAlignment="1">
      <alignment horizontal="center" vertical="center"/>
    </xf>
    <xf numFmtId="39" fontId="2" fillId="0" borderId="11" xfId="41" applyNumberFormat="1" applyFont="1" applyBorder="1" applyAlignment="1">
      <alignment horizontal="center" vertical="center"/>
    </xf>
    <xf numFmtId="39" fontId="2" fillId="0" borderId="12" xfId="41" applyNumberFormat="1" applyFont="1" applyBorder="1" applyAlignment="1">
      <alignment horizontal="center" vertical="center"/>
    </xf>
    <xf numFmtId="39" fontId="1" fillId="0" borderId="12" xfId="41" applyNumberFormat="1" applyFont="1" applyBorder="1" applyAlignment="1">
      <alignment horizontal="center" vertical="center"/>
    </xf>
    <xf numFmtId="39" fontId="2" fillId="0" borderId="17" xfId="41" applyNumberFormat="1" applyFont="1" applyBorder="1" applyAlignment="1">
      <alignment horizontal="center" vertical="center"/>
    </xf>
    <xf numFmtId="39" fontId="1" fillId="0" borderId="12" xfId="41" applyNumberFormat="1" applyFont="1" applyFill="1" applyBorder="1" applyAlignment="1">
      <alignment horizontal="center" vertical="center"/>
    </xf>
    <xf numFmtId="39" fontId="2" fillId="0" borderId="12" xfId="41" applyNumberFormat="1" applyFont="1" applyFill="1" applyBorder="1" applyAlignment="1">
      <alignment horizontal="center" vertical="center"/>
    </xf>
    <xf numFmtId="39" fontId="2" fillId="0" borderId="11" xfId="41" applyNumberFormat="1" applyFont="1" applyFill="1" applyBorder="1" applyAlignment="1">
      <alignment horizontal="center" vertical="center"/>
    </xf>
    <xf numFmtId="39" fontId="1" fillId="0" borderId="14" xfId="41" applyNumberFormat="1" applyFont="1" applyBorder="1" applyAlignment="1">
      <alignment horizontal="center" vertical="center"/>
    </xf>
    <xf numFmtId="39" fontId="1" fillId="0" borderId="10" xfId="41" applyNumberFormat="1" applyFont="1" applyBorder="1" applyAlignment="1">
      <alignment horizontal="center" vertical="center"/>
    </xf>
    <xf numFmtId="39" fontId="1" fillId="0" borderId="15" xfId="4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3" fontId="1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" fillId="0" borderId="12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59" applyNumberFormat="1" applyFont="1" applyBorder="1" applyAlignment="1">
      <alignment horizontal="right" vertical="center" wrapText="1"/>
      <protection/>
    </xf>
    <xf numFmtId="39" fontId="5" fillId="0" borderId="12" xfId="41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" fillId="0" borderId="12" xfId="59" applyNumberFormat="1" applyFont="1" applyBorder="1" applyAlignment="1">
      <alignment horizontal="right" vertical="center" wrapText="1"/>
      <protection/>
    </xf>
    <xf numFmtId="3" fontId="5" fillId="0" borderId="12" xfId="59" applyNumberFormat="1" applyFont="1" applyBorder="1" applyAlignment="1">
      <alignment horizontal="right" vertical="center" wrapText="1"/>
      <protection/>
    </xf>
    <xf numFmtId="3" fontId="1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justify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39" fontId="2" fillId="0" borderId="17" xfId="41" applyNumberFormat="1" applyFont="1" applyFill="1" applyBorder="1" applyAlignment="1">
      <alignment horizontal="center" vertical="center"/>
    </xf>
    <xf numFmtId="39" fontId="2" fillId="0" borderId="15" xfId="41" applyNumberFormat="1" applyFont="1" applyFill="1" applyBorder="1" applyAlignment="1">
      <alignment horizontal="center" vertical="center"/>
    </xf>
    <xf numFmtId="39" fontId="2" fillId="0" borderId="10" xfId="4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39" fontId="2" fillId="0" borderId="16" xfId="41" applyNumberFormat="1" applyFont="1" applyFill="1" applyBorder="1" applyAlignment="1">
      <alignment horizontal="center" vertical="center"/>
    </xf>
    <xf numFmtId="3" fontId="2" fillId="0" borderId="10" xfId="59" applyNumberFormat="1" applyFont="1" applyBorder="1" applyAlignment="1">
      <alignment horizontal="right" vertical="center" wrapText="1"/>
      <protection/>
    </xf>
    <xf numFmtId="0" fontId="1" fillId="0" borderId="13" xfId="0" applyFont="1" applyBorder="1" applyAlignment="1">
      <alignment horizontal="justify" vertical="center"/>
    </xf>
    <xf numFmtId="3" fontId="1" fillId="0" borderId="13" xfId="59" applyNumberFormat="1" applyFont="1" applyBorder="1" applyAlignment="1">
      <alignment horizontal="right" vertical="center" wrapText="1"/>
      <protection/>
    </xf>
    <xf numFmtId="3" fontId="1" fillId="0" borderId="17" xfId="59" applyNumberFormat="1" applyFont="1" applyBorder="1" applyAlignment="1">
      <alignment horizontal="right" vertical="center" wrapText="1"/>
      <protection/>
    </xf>
    <xf numFmtId="0" fontId="2" fillId="0" borderId="12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15" xfId="59" applyNumberFormat="1" applyFont="1" applyBorder="1" applyAlignment="1">
      <alignment horizontal="right" vertical="center" wrapText="1"/>
      <protection/>
    </xf>
    <xf numFmtId="3" fontId="8" fillId="0" borderId="0" xfId="0" applyNumberFormat="1" applyFont="1" applyFill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8" xfId="41" applyNumberFormat="1" applyFont="1" applyFill="1" applyBorder="1" applyAlignment="1">
      <alignment horizontal="center" vertical="center" wrapText="1"/>
    </xf>
    <xf numFmtId="3" fontId="2" fillId="0" borderId="17" xfId="41" applyNumberFormat="1" applyFont="1" applyFill="1" applyBorder="1" applyAlignment="1">
      <alignment horizontal="center" vertical="center" wrapText="1"/>
    </xf>
    <xf numFmtId="3" fontId="2" fillId="0" borderId="16" xfId="41" applyNumberFormat="1" applyFont="1" applyFill="1" applyBorder="1" applyAlignment="1">
      <alignment horizontal="center" vertical="center" wrapText="1"/>
    </xf>
    <xf numFmtId="3" fontId="2" fillId="0" borderId="11" xfId="4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1" xfId="41" applyNumberFormat="1" applyFont="1" applyBorder="1" applyAlignment="1">
      <alignment horizontal="center" vertical="center" wrapText="1"/>
    </xf>
    <xf numFmtId="171" fontId="2" fillId="0" borderId="11" xfId="41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_PL BAO CAO THU NS 6T 2014 (thue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="90" zoomScaleNormal="90" zoomScalePageLayoutView="0" workbookViewId="0" topLeftCell="A1">
      <selection activeCell="A3" sqref="A3:L3"/>
    </sheetView>
  </sheetViews>
  <sheetFormatPr defaultColWidth="9.140625" defaultRowHeight="15"/>
  <cols>
    <col min="1" max="1" width="4.7109375" style="0" customWidth="1"/>
    <col min="2" max="2" width="39.421875" style="11" customWidth="1"/>
    <col min="3" max="3" width="11.421875" style="11" customWidth="1"/>
    <col min="4" max="4" width="11.57421875" style="11" customWidth="1"/>
    <col min="5" max="5" width="8.57421875" style="11" customWidth="1"/>
    <col min="6" max="6" width="10.57421875" style="8" customWidth="1"/>
    <col min="7" max="7" width="10.421875" style="8" customWidth="1"/>
    <col min="8" max="8" width="9.00390625" style="8" customWidth="1"/>
    <col min="9" max="9" width="11.28125" style="25" customWidth="1"/>
    <col min="10" max="10" width="10.8515625" style="25" customWidth="1"/>
    <col min="11" max="11" width="9.8515625" style="25" customWidth="1"/>
    <col min="12" max="12" width="9.421875" style="16" customWidth="1"/>
    <col min="14" max="14" width="9.140625" style="121" bestFit="1" customWidth="1"/>
    <col min="15" max="15" width="19.57421875" style="109" bestFit="1" customWidth="1"/>
    <col min="16" max="16" width="9.140625" style="109" customWidth="1"/>
    <col min="17" max="17" width="12.7109375" style="109" bestFit="1" customWidth="1"/>
  </cols>
  <sheetData>
    <row r="1" spans="1:12" ht="18.75" customHeight="1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3.25" customHeight="1">
      <c r="A2" s="143" t="s">
        <v>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3.25" customHeight="1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21.75" customHeight="1">
      <c r="A4" s="1"/>
      <c r="B4" s="12"/>
      <c r="C4" s="12"/>
      <c r="D4" s="12"/>
      <c r="E4" s="12"/>
      <c r="F4" s="82"/>
      <c r="G4" s="82"/>
      <c r="H4" s="82"/>
      <c r="I4" s="83"/>
      <c r="J4" s="83"/>
      <c r="K4" s="83"/>
      <c r="L4" s="2" t="s">
        <v>32</v>
      </c>
    </row>
    <row r="5" spans="1:17" s="9" customFormat="1" ht="40.5" customHeight="1">
      <c r="A5" s="145" t="s">
        <v>5</v>
      </c>
      <c r="B5" s="145" t="s">
        <v>6</v>
      </c>
      <c r="C5" s="136" t="s">
        <v>51</v>
      </c>
      <c r="D5" s="138"/>
      <c r="E5" s="138"/>
      <c r="F5" s="138"/>
      <c r="G5" s="138"/>
      <c r="H5" s="137"/>
      <c r="I5" s="142" t="s">
        <v>63</v>
      </c>
      <c r="J5" s="139" t="s">
        <v>56</v>
      </c>
      <c r="K5" s="146" t="s">
        <v>37</v>
      </c>
      <c r="L5" s="147"/>
      <c r="N5" s="122"/>
      <c r="O5" s="110"/>
      <c r="P5" s="110"/>
      <c r="Q5" s="110"/>
    </row>
    <row r="6" spans="1:17" s="9" customFormat="1" ht="15.75">
      <c r="A6" s="145"/>
      <c r="B6" s="145"/>
      <c r="C6" s="133" t="s">
        <v>49</v>
      </c>
      <c r="D6" s="136" t="s">
        <v>39</v>
      </c>
      <c r="E6" s="137"/>
      <c r="F6" s="133" t="s">
        <v>50</v>
      </c>
      <c r="G6" s="136" t="s">
        <v>39</v>
      </c>
      <c r="H6" s="137"/>
      <c r="I6" s="142"/>
      <c r="J6" s="140"/>
      <c r="K6" s="133" t="s">
        <v>35</v>
      </c>
      <c r="L6" s="133" t="s">
        <v>36</v>
      </c>
      <c r="N6" s="122"/>
      <c r="O6" s="110"/>
      <c r="P6" s="110"/>
      <c r="Q6" s="110"/>
    </row>
    <row r="7" spans="1:17" s="9" customFormat="1" ht="70.5" customHeight="1">
      <c r="A7" s="145"/>
      <c r="B7" s="145"/>
      <c r="C7" s="135"/>
      <c r="D7" s="75" t="s">
        <v>38</v>
      </c>
      <c r="E7" s="75" t="s">
        <v>46</v>
      </c>
      <c r="F7" s="135"/>
      <c r="G7" s="75" t="s">
        <v>40</v>
      </c>
      <c r="H7" s="75" t="s">
        <v>46</v>
      </c>
      <c r="I7" s="142"/>
      <c r="J7" s="141"/>
      <c r="K7" s="134"/>
      <c r="L7" s="134"/>
      <c r="N7" s="110"/>
      <c r="O7" s="110"/>
      <c r="P7" s="110"/>
      <c r="Q7" s="110"/>
    </row>
    <row r="8" spans="1:17" s="79" customFormat="1" ht="50.25" customHeight="1">
      <c r="A8" s="77" t="s">
        <v>7</v>
      </c>
      <c r="B8" s="77" t="s">
        <v>14</v>
      </c>
      <c r="C8" s="80" t="s">
        <v>47</v>
      </c>
      <c r="D8" s="78" t="s">
        <v>41</v>
      </c>
      <c r="E8" s="78" t="s">
        <v>42</v>
      </c>
      <c r="F8" s="80" t="s">
        <v>48</v>
      </c>
      <c r="G8" s="78" t="s">
        <v>43</v>
      </c>
      <c r="H8" s="78" t="s">
        <v>44</v>
      </c>
      <c r="I8" s="78" t="s">
        <v>45</v>
      </c>
      <c r="J8" s="78">
        <v>8</v>
      </c>
      <c r="K8" s="81" t="s">
        <v>57</v>
      </c>
      <c r="L8" s="81" t="s">
        <v>58</v>
      </c>
      <c r="N8" s="123"/>
      <c r="O8" s="110"/>
      <c r="P8" s="111"/>
      <c r="Q8" s="111"/>
    </row>
    <row r="9" spans="1:17" s="3" customFormat="1" ht="26.25" customHeight="1">
      <c r="A9" s="57" t="s">
        <v>7</v>
      </c>
      <c r="B9" s="44" t="s">
        <v>24</v>
      </c>
      <c r="C9" s="45">
        <f aca="true" t="shared" si="0" ref="C9:J9">+C10+C23+C33+C34</f>
        <v>827155.117733</v>
      </c>
      <c r="D9" s="45">
        <f t="shared" si="0"/>
        <v>724811</v>
      </c>
      <c r="E9" s="45">
        <f t="shared" si="0"/>
        <v>102344.11773299999</v>
      </c>
      <c r="F9" s="45">
        <f t="shared" si="0"/>
        <v>962127.712376</v>
      </c>
      <c r="G9" s="45">
        <f t="shared" si="0"/>
        <v>725561</v>
      </c>
      <c r="H9" s="45">
        <f t="shared" si="0"/>
        <v>236566.712376</v>
      </c>
      <c r="I9" s="45">
        <f t="shared" si="0"/>
        <v>812965.002626</v>
      </c>
      <c r="J9" s="45">
        <f t="shared" si="0"/>
        <v>980327.712376</v>
      </c>
      <c r="K9" s="62">
        <f aca="true" t="shared" si="1" ref="K9:K15">+J9/C9*100</f>
        <v>118.51800120185476</v>
      </c>
      <c r="L9" s="62">
        <f aca="true" t="shared" si="2" ref="L9:L15">+J9/F9*100</f>
        <v>101.89164076305988</v>
      </c>
      <c r="N9" s="122"/>
      <c r="O9" s="112"/>
      <c r="P9" s="112"/>
      <c r="Q9" s="112"/>
    </row>
    <row r="10" spans="1:17" s="3" customFormat="1" ht="21" customHeight="1">
      <c r="A10" s="57" t="s">
        <v>0</v>
      </c>
      <c r="B10" s="33" t="s">
        <v>8</v>
      </c>
      <c r="C10" s="28">
        <f aca="true" t="shared" si="3" ref="C10:J10">C11+C20</f>
        <v>397400</v>
      </c>
      <c r="D10" s="28">
        <f t="shared" si="3"/>
        <v>417400</v>
      </c>
      <c r="E10" s="28">
        <f t="shared" si="3"/>
        <v>-20000</v>
      </c>
      <c r="F10" s="28">
        <f t="shared" si="3"/>
        <v>397400</v>
      </c>
      <c r="G10" s="28">
        <f t="shared" si="3"/>
        <v>417400</v>
      </c>
      <c r="H10" s="28">
        <f t="shared" si="3"/>
        <v>-20000</v>
      </c>
      <c r="I10" s="28">
        <f t="shared" si="3"/>
        <v>345116.29025</v>
      </c>
      <c r="J10" s="28">
        <f t="shared" si="3"/>
        <v>415600</v>
      </c>
      <c r="K10" s="63">
        <f t="shared" si="1"/>
        <v>104.57976849521893</v>
      </c>
      <c r="L10" s="63">
        <f t="shared" si="2"/>
        <v>104.57976849521893</v>
      </c>
      <c r="N10" s="122"/>
      <c r="O10" s="110"/>
      <c r="P10" s="110"/>
      <c r="Q10" s="112"/>
    </row>
    <row r="11" spans="1:17" s="3" customFormat="1" ht="21.75" customHeight="1">
      <c r="A11" s="108" t="s">
        <v>1</v>
      </c>
      <c r="B11" s="42" t="s">
        <v>9</v>
      </c>
      <c r="C11" s="43">
        <f aca="true" t="shared" si="4" ref="C11:H11">SUM(C12:C19)-C16</f>
        <v>383500</v>
      </c>
      <c r="D11" s="43">
        <f t="shared" si="4"/>
        <v>403500</v>
      </c>
      <c r="E11" s="43">
        <f t="shared" si="4"/>
        <v>-20000</v>
      </c>
      <c r="F11" s="43">
        <f t="shared" si="4"/>
        <v>383500</v>
      </c>
      <c r="G11" s="43">
        <f t="shared" si="4"/>
        <v>403500</v>
      </c>
      <c r="H11" s="43">
        <f t="shared" si="4"/>
        <v>-20000</v>
      </c>
      <c r="I11" s="43">
        <f>SUM(I12:I19)-I16</f>
        <v>331849.63432400004</v>
      </c>
      <c r="J11" s="43">
        <f>SUM(J12:J19)</f>
        <v>400296</v>
      </c>
      <c r="K11" s="64">
        <f t="shared" si="1"/>
        <v>104.37966101694916</v>
      </c>
      <c r="L11" s="64">
        <f t="shared" si="2"/>
        <v>104.37966101694916</v>
      </c>
      <c r="N11" s="122"/>
      <c r="O11" s="110"/>
      <c r="P11" s="110"/>
      <c r="Q11" s="112"/>
    </row>
    <row r="12" spans="1:16" ht="31.5">
      <c r="A12" s="4">
        <v>1</v>
      </c>
      <c r="B12" s="15" t="s">
        <v>33</v>
      </c>
      <c r="C12" s="17">
        <f aca="true" t="shared" si="5" ref="C12:C18">+D12+E12</f>
        <v>130960</v>
      </c>
      <c r="D12" s="17">
        <v>130960</v>
      </c>
      <c r="E12" s="17"/>
      <c r="F12" s="17">
        <f aca="true" t="shared" si="6" ref="F12:F18">+G12+H12</f>
        <v>130960</v>
      </c>
      <c r="G12" s="17">
        <v>130960</v>
      </c>
      <c r="H12" s="17"/>
      <c r="I12" s="29">
        <v>86968.002655</v>
      </c>
      <c r="J12" s="91">
        <f>99602+12000</f>
        <v>111602</v>
      </c>
      <c r="K12" s="65">
        <f t="shared" si="1"/>
        <v>85.21838729383018</v>
      </c>
      <c r="L12" s="65">
        <f t="shared" si="2"/>
        <v>85.21838729383018</v>
      </c>
      <c r="O12" s="110"/>
      <c r="P12" s="110"/>
    </row>
    <row r="13" spans="1:17" ht="22.5" customHeight="1">
      <c r="A13" s="4">
        <v>2</v>
      </c>
      <c r="B13" s="15" t="s">
        <v>21</v>
      </c>
      <c r="C13" s="17">
        <f t="shared" si="5"/>
        <v>67200</v>
      </c>
      <c r="D13" s="17">
        <v>67200</v>
      </c>
      <c r="E13" s="17"/>
      <c r="F13" s="17">
        <f t="shared" si="6"/>
        <v>67200</v>
      </c>
      <c r="G13" s="17">
        <v>67200</v>
      </c>
      <c r="H13" s="17"/>
      <c r="I13" s="29">
        <v>62762.078155</v>
      </c>
      <c r="J13" s="91">
        <v>72456</v>
      </c>
      <c r="K13" s="65">
        <f t="shared" si="1"/>
        <v>107.82142857142858</v>
      </c>
      <c r="L13" s="65">
        <f t="shared" si="2"/>
        <v>107.82142857142858</v>
      </c>
      <c r="O13" s="110"/>
      <c r="P13" s="110"/>
      <c r="Q13" s="112"/>
    </row>
    <row r="14" spans="1:17" s="22" customFormat="1" ht="22.5" customHeight="1">
      <c r="A14" s="20">
        <v>3</v>
      </c>
      <c r="B14" s="21" t="s">
        <v>19</v>
      </c>
      <c r="C14" s="23">
        <f t="shared" si="5"/>
        <v>7000</v>
      </c>
      <c r="D14" s="23">
        <v>7000</v>
      </c>
      <c r="E14" s="23"/>
      <c r="F14" s="23">
        <f t="shared" si="6"/>
        <v>7000</v>
      </c>
      <c r="G14" s="23">
        <v>7000</v>
      </c>
      <c r="H14" s="23"/>
      <c r="I14" s="29">
        <v>5347.539506</v>
      </c>
      <c r="J14" s="91">
        <v>5673</v>
      </c>
      <c r="K14" s="65">
        <f t="shared" si="1"/>
        <v>81.04285714285714</v>
      </c>
      <c r="L14" s="65">
        <f t="shared" si="2"/>
        <v>81.04285714285714</v>
      </c>
      <c r="N14" s="124"/>
      <c r="O14" s="110"/>
      <c r="P14" s="110"/>
      <c r="Q14" s="113"/>
    </row>
    <row r="15" spans="1:17" s="76" customFormat="1" ht="21.75" customHeight="1">
      <c r="A15" s="4">
        <v>4</v>
      </c>
      <c r="B15" s="15" t="s">
        <v>26</v>
      </c>
      <c r="C15" s="17">
        <f>+D15+E15</f>
        <v>122000</v>
      </c>
      <c r="D15" s="17">
        <v>142000</v>
      </c>
      <c r="E15" s="17">
        <v>-20000</v>
      </c>
      <c r="F15" s="17">
        <f t="shared" si="6"/>
        <v>122000</v>
      </c>
      <c r="G15" s="17">
        <v>142000</v>
      </c>
      <c r="H15" s="17">
        <v>-20000</v>
      </c>
      <c r="I15" s="29">
        <v>130129.199752</v>
      </c>
      <c r="J15" s="91">
        <v>156398</v>
      </c>
      <c r="K15" s="65">
        <f t="shared" si="1"/>
        <v>128.19508196721313</v>
      </c>
      <c r="L15" s="65">
        <f t="shared" si="2"/>
        <v>128.19508196721313</v>
      </c>
      <c r="N15" s="125"/>
      <c r="O15" s="110"/>
      <c r="P15" s="110"/>
      <c r="Q15" s="114"/>
    </row>
    <row r="16" spans="1:17" s="90" customFormat="1" ht="21.75" customHeight="1">
      <c r="A16" s="85"/>
      <c r="B16" s="86" t="s">
        <v>52</v>
      </c>
      <c r="C16" s="87">
        <f t="shared" si="5"/>
        <v>30000</v>
      </c>
      <c r="D16" s="87">
        <v>50000</v>
      </c>
      <c r="E16" s="87">
        <v>-20000</v>
      </c>
      <c r="F16" s="87">
        <f t="shared" si="6"/>
        <v>30000</v>
      </c>
      <c r="G16" s="87">
        <v>50000</v>
      </c>
      <c r="H16" s="87">
        <v>-20000</v>
      </c>
      <c r="I16" s="88"/>
      <c r="J16" s="92"/>
      <c r="K16" s="89"/>
      <c r="L16" s="89"/>
      <c r="N16" s="126"/>
      <c r="O16" s="110"/>
      <c r="P16" s="110"/>
      <c r="Q16" s="115"/>
    </row>
    <row r="17" spans="1:17" s="5" customFormat="1" ht="18.75">
      <c r="A17" s="4">
        <v>5</v>
      </c>
      <c r="B17" s="15" t="s">
        <v>20</v>
      </c>
      <c r="C17" s="17">
        <f t="shared" si="5"/>
        <v>3840</v>
      </c>
      <c r="D17" s="17">
        <v>3840</v>
      </c>
      <c r="E17" s="17"/>
      <c r="F17" s="17">
        <f t="shared" si="6"/>
        <v>3840</v>
      </c>
      <c r="G17" s="17">
        <v>3840</v>
      </c>
      <c r="H17" s="17"/>
      <c r="I17" s="29">
        <v>4922.549875</v>
      </c>
      <c r="J17" s="91">
        <v>4940</v>
      </c>
      <c r="K17" s="65">
        <f>+J17/C17*100</f>
        <v>128.64583333333331</v>
      </c>
      <c r="L17" s="65">
        <f>+J17/F17*100</f>
        <v>128.64583333333331</v>
      </c>
      <c r="N17" s="121"/>
      <c r="O17" s="110"/>
      <c r="P17" s="110"/>
      <c r="Q17" s="116"/>
    </row>
    <row r="18" spans="1:16" ht="21" customHeight="1">
      <c r="A18" s="4">
        <v>6</v>
      </c>
      <c r="B18" s="15" t="s">
        <v>10</v>
      </c>
      <c r="C18" s="17">
        <f t="shared" si="5"/>
        <v>52500</v>
      </c>
      <c r="D18" s="17">
        <v>52500</v>
      </c>
      <c r="E18" s="17"/>
      <c r="F18" s="17">
        <f t="shared" si="6"/>
        <v>52500</v>
      </c>
      <c r="G18" s="17">
        <v>52500</v>
      </c>
      <c r="H18" s="17"/>
      <c r="I18" s="29">
        <v>37805.500381</v>
      </c>
      <c r="J18" s="91">
        <v>45312</v>
      </c>
      <c r="K18" s="65">
        <f>+J18/C18*100</f>
        <v>86.30857142857143</v>
      </c>
      <c r="L18" s="65">
        <f>+J18/F18*100</f>
        <v>86.30857142857143</v>
      </c>
      <c r="O18" s="110"/>
      <c r="P18" s="110"/>
    </row>
    <row r="19" spans="1:16" ht="21" customHeight="1">
      <c r="A19" s="31">
        <v>7</v>
      </c>
      <c r="B19" s="105" t="s">
        <v>62</v>
      </c>
      <c r="C19" s="74"/>
      <c r="D19" s="74"/>
      <c r="E19" s="74"/>
      <c r="F19" s="74"/>
      <c r="G19" s="74"/>
      <c r="H19" s="74"/>
      <c r="I19" s="106">
        <v>3914.764</v>
      </c>
      <c r="J19" s="107">
        <v>3915</v>
      </c>
      <c r="K19" s="71"/>
      <c r="L19" s="71"/>
      <c r="O19" s="110"/>
      <c r="P19" s="110"/>
    </row>
    <row r="20" spans="1:17" s="3" customFormat="1" ht="18.75" customHeight="1">
      <c r="A20" s="36" t="s">
        <v>11</v>
      </c>
      <c r="B20" s="37" t="s">
        <v>22</v>
      </c>
      <c r="C20" s="41">
        <f>+C21+C22</f>
        <v>13900</v>
      </c>
      <c r="D20" s="41">
        <f>+D21+D22</f>
        <v>13900</v>
      </c>
      <c r="E20" s="41"/>
      <c r="F20" s="41">
        <f>+F21+F22</f>
        <v>13900</v>
      </c>
      <c r="G20" s="41">
        <f>+G21+G22</f>
        <v>13900</v>
      </c>
      <c r="H20" s="41"/>
      <c r="I20" s="41">
        <f>+I21+I22</f>
        <v>13266.655926</v>
      </c>
      <c r="J20" s="41">
        <f>+J21+J22</f>
        <v>15304</v>
      </c>
      <c r="K20" s="66">
        <f aca="true" t="shared" si="7" ref="K20:K32">+J20/C20*100</f>
        <v>110.10071942446042</v>
      </c>
      <c r="L20" s="66">
        <f aca="true" t="shared" si="8" ref="L20:L46">+J20/F20*100</f>
        <v>110.10071942446042</v>
      </c>
      <c r="N20" s="127"/>
      <c r="O20" s="110"/>
      <c r="P20" s="110"/>
      <c r="Q20" s="112"/>
    </row>
    <row r="21" spans="1:17" s="3" customFormat="1" ht="23.25" customHeight="1">
      <c r="A21" s="58">
        <v>1</v>
      </c>
      <c r="B21" s="15" t="s">
        <v>29</v>
      </c>
      <c r="C21" s="17">
        <f>+D21+E21</f>
        <v>8400</v>
      </c>
      <c r="D21" s="17">
        <v>8400</v>
      </c>
      <c r="E21" s="17"/>
      <c r="F21" s="17">
        <f>+G21+H21</f>
        <v>8400</v>
      </c>
      <c r="G21" s="17">
        <v>8400</v>
      </c>
      <c r="H21" s="17"/>
      <c r="I21" s="29">
        <v>7988.391213</v>
      </c>
      <c r="J21" s="29">
        <v>9804</v>
      </c>
      <c r="K21" s="71">
        <f t="shared" si="7"/>
        <v>116.71428571428571</v>
      </c>
      <c r="L21" s="71">
        <f t="shared" si="8"/>
        <v>116.71428571428571</v>
      </c>
      <c r="N21" s="122"/>
      <c r="O21" s="110"/>
      <c r="P21" s="110"/>
      <c r="Q21" s="112"/>
    </row>
    <row r="22" spans="1:17" s="3" customFormat="1" ht="19.5" customHeight="1">
      <c r="A22" s="59">
        <v>2</v>
      </c>
      <c r="B22" s="60" t="s">
        <v>30</v>
      </c>
      <c r="C22" s="61">
        <f>+D22+E22</f>
        <v>5500</v>
      </c>
      <c r="D22" s="61">
        <v>5500</v>
      </c>
      <c r="E22" s="61"/>
      <c r="F22" s="61">
        <f>+G22+H22</f>
        <v>5500</v>
      </c>
      <c r="G22" s="61">
        <v>5500</v>
      </c>
      <c r="H22" s="61"/>
      <c r="I22" s="131">
        <v>5278.264713</v>
      </c>
      <c r="J22" s="131">
        <v>5500</v>
      </c>
      <c r="K22" s="72">
        <f t="shared" si="7"/>
        <v>100</v>
      </c>
      <c r="L22" s="72">
        <f t="shared" si="8"/>
        <v>100</v>
      </c>
      <c r="N22" s="122"/>
      <c r="O22" s="110"/>
      <c r="P22" s="110"/>
      <c r="Q22" s="112"/>
    </row>
    <row r="23" spans="1:17" s="3" customFormat="1" ht="18.75">
      <c r="A23" s="27" t="s">
        <v>2</v>
      </c>
      <c r="B23" s="33" t="s">
        <v>31</v>
      </c>
      <c r="C23" s="28">
        <f aca="true" t="shared" si="9" ref="C23:I23">C24+C25+C32</f>
        <v>429755.11773299996</v>
      </c>
      <c r="D23" s="28">
        <f t="shared" si="9"/>
        <v>307411</v>
      </c>
      <c r="E23" s="28">
        <f t="shared" si="9"/>
        <v>122344.11773299999</v>
      </c>
      <c r="F23" s="28">
        <f t="shared" si="9"/>
        <v>429755.11773299996</v>
      </c>
      <c r="G23" s="28">
        <f t="shared" si="9"/>
        <v>307411</v>
      </c>
      <c r="H23" s="28">
        <f t="shared" si="9"/>
        <v>122344.11773299999</v>
      </c>
      <c r="I23" s="28">
        <f t="shared" si="9"/>
        <v>333626.11773299996</v>
      </c>
      <c r="J23" s="28">
        <f>J24+J25+J32</f>
        <v>429755.11773299996</v>
      </c>
      <c r="K23" s="63">
        <f t="shared" si="7"/>
        <v>100</v>
      </c>
      <c r="L23" s="63">
        <f t="shared" si="8"/>
        <v>100</v>
      </c>
      <c r="N23" s="122"/>
      <c r="O23" s="112"/>
      <c r="P23" s="112"/>
      <c r="Q23" s="112"/>
    </row>
    <row r="24" spans="1:17" s="6" customFormat="1" ht="18" customHeight="1">
      <c r="A24" s="32">
        <v>1</v>
      </c>
      <c r="B24" s="84" t="s">
        <v>23</v>
      </c>
      <c r="C24" s="40">
        <f>+D24+E24</f>
        <v>300730</v>
      </c>
      <c r="D24" s="40">
        <v>300730</v>
      </c>
      <c r="E24" s="40"/>
      <c r="F24" s="40">
        <f>+G24+H24</f>
        <v>300730</v>
      </c>
      <c r="G24" s="40">
        <v>300730</v>
      </c>
      <c r="H24" s="40"/>
      <c r="I24" s="29">
        <v>248600</v>
      </c>
      <c r="J24" s="40">
        <v>300730</v>
      </c>
      <c r="K24" s="65">
        <f t="shared" si="7"/>
        <v>100</v>
      </c>
      <c r="L24" s="65">
        <f t="shared" si="8"/>
        <v>100</v>
      </c>
      <c r="N24" s="128"/>
      <c r="O24" s="117"/>
      <c r="P24" s="117"/>
      <c r="Q24" s="117"/>
    </row>
    <row r="25" spans="1:12" ht="18" customHeight="1">
      <c r="A25" s="4">
        <v>2</v>
      </c>
      <c r="B25" s="21" t="s">
        <v>13</v>
      </c>
      <c r="C25" s="23">
        <f>+C26+C31</f>
        <v>129025.11773299999</v>
      </c>
      <c r="D25" s="23">
        <f>+D26+D31</f>
        <v>6681</v>
      </c>
      <c r="E25" s="23">
        <f>+E26+E31</f>
        <v>122344.11773299999</v>
      </c>
      <c r="F25" s="23">
        <f>+F26+F31</f>
        <v>129025.11773299999</v>
      </c>
      <c r="G25" s="23">
        <v>6681</v>
      </c>
      <c r="H25" s="23">
        <f>+H26+H31</f>
        <v>122344.11773299999</v>
      </c>
      <c r="I25" s="23">
        <f>+I26+I31</f>
        <v>85026.11773299999</v>
      </c>
      <c r="J25" s="23">
        <f>+J26+J31</f>
        <v>129025.11773299999</v>
      </c>
      <c r="K25" s="67">
        <f t="shared" si="7"/>
        <v>100</v>
      </c>
      <c r="L25" s="67">
        <f t="shared" si="8"/>
        <v>100</v>
      </c>
    </row>
    <row r="26" spans="1:12" ht="18" customHeight="1">
      <c r="A26" s="4" t="s">
        <v>17</v>
      </c>
      <c r="B26" s="21" t="s">
        <v>18</v>
      </c>
      <c r="C26" s="23">
        <f aca="true" t="shared" si="10" ref="C26:C32">+D26+E26</f>
        <v>103078</v>
      </c>
      <c r="D26" s="23"/>
      <c r="E26" s="23">
        <f>+E27+E28+E29</f>
        <v>103078</v>
      </c>
      <c r="F26" s="23">
        <f aca="true" t="shared" si="11" ref="F26:F34">+G26+H26</f>
        <v>103078</v>
      </c>
      <c r="G26" s="23"/>
      <c r="H26" s="23">
        <f>+H27</f>
        <v>103078</v>
      </c>
      <c r="I26" s="23">
        <f>+I27</f>
        <v>65760</v>
      </c>
      <c r="J26" s="23">
        <f>+J27</f>
        <v>103078</v>
      </c>
      <c r="K26" s="67">
        <f t="shared" si="7"/>
        <v>100</v>
      </c>
      <c r="L26" s="67">
        <f t="shared" si="8"/>
        <v>100</v>
      </c>
    </row>
    <row r="27" spans="1:12" ht="31.5">
      <c r="A27" s="4"/>
      <c r="B27" s="21" t="s">
        <v>53</v>
      </c>
      <c r="C27" s="23">
        <f t="shared" si="10"/>
        <v>103078</v>
      </c>
      <c r="D27" s="23"/>
      <c r="E27" s="23">
        <f>40000+47760+15318</f>
        <v>103078</v>
      </c>
      <c r="F27" s="23">
        <f t="shared" si="11"/>
        <v>103078</v>
      </c>
      <c r="G27" s="23"/>
      <c r="H27" s="23">
        <f>40000+47760+15318</f>
        <v>103078</v>
      </c>
      <c r="I27" s="29">
        <v>65760</v>
      </c>
      <c r="J27" s="23">
        <f>40000+47760+15318</f>
        <v>103078</v>
      </c>
      <c r="K27" s="67">
        <f t="shared" si="7"/>
        <v>100</v>
      </c>
      <c r="L27" s="67">
        <f t="shared" si="8"/>
        <v>100</v>
      </c>
    </row>
    <row r="28" spans="1:12" ht="15" customHeight="1" hidden="1">
      <c r="A28" s="4"/>
      <c r="B28" s="21" t="s">
        <v>54</v>
      </c>
      <c r="C28" s="23">
        <f t="shared" si="10"/>
        <v>0</v>
      </c>
      <c r="D28" s="23"/>
      <c r="E28" s="23"/>
      <c r="F28" s="23">
        <f t="shared" si="11"/>
        <v>0</v>
      </c>
      <c r="G28" s="23"/>
      <c r="H28" s="23"/>
      <c r="I28" s="29"/>
      <c r="J28" s="23">
        <v>0</v>
      </c>
      <c r="K28" s="67" t="e">
        <f t="shared" si="7"/>
        <v>#DIV/0!</v>
      </c>
      <c r="L28" s="67" t="e">
        <f t="shared" si="8"/>
        <v>#DIV/0!</v>
      </c>
    </row>
    <row r="29" spans="1:12" ht="15" customHeight="1" hidden="1">
      <c r="A29" s="4"/>
      <c r="B29" s="21" t="s">
        <v>55</v>
      </c>
      <c r="C29" s="23">
        <f t="shared" si="10"/>
        <v>0</v>
      </c>
      <c r="D29" s="23"/>
      <c r="E29" s="23"/>
      <c r="F29" s="23">
        <f t="shared" si="11"/>
        <v>0</v>
      </c>
      <c r="G29" s="23"/>
      <c r="H29" s="23"/>
      <c r="I29" s="29"/>
      <c r="J29" s="23">
        <v>0</v>
      </c>
      <c r="K29" s="67" t="e">
        <f t="shared" si="7"/>
        <v>#DIV/0!</v>
      </c>
      <c r="L29" s="67" t="e">
        <f t="shared" si="8"/>
        <v>#DIV/0!</v>
      </c>
    </row>
    <row r="30" spans="1:12" ht="15" customHeight="1" hidden="1">
      <c r="A30" s="4"/>
      <c r="B30" s="21"/>
      <c r="C30" s="23">
        <f t="shared" si="10"/>
        <v>0</v>
      </c>
      <c r="D30" s="23"/>
      <c r="E30" s="23"/>
      <c r="F30" s="23">
        <f t="shared" si="11"/>
        <v>0</v>
      </c>
      <c r="G30" s="23"/>
      <c r="H30" s="23"/>
      <c r="I30" s="29"/>
      <c r="J30" s="23">
        <v>0</v>
      </c>
      <c r="K30" s="67" t="e">
        <f t="shared" si="7"/>
        <v>#DIV/0!</v>
      </c>
      <c r="L30" s="67" t="e">
        <f t="shared" si="8"/>
        <v>#DIV/0!</v>
      </c>
    </row>
    <row r="31" spans="1:17" s="26" customFormat="1" ht="19.5" customHeight="1">
      <c r="A31" s="58" t="s">
        <v>28</v>
      </c>
      <c r="B31" s="46" t="s">
        <v>4</v>
      </c>
      <c r="C31" s="23">
        <f t="shared" si="10"/>
        <v>25947.117733</v>
      </c>
      <c r="D31" s="23">
        <v>6681</v>
      </c>
      <c r="E31" s="23">
        <v>19266.117733</v>
      </c>
      <c r="F31" s="23">
        <f>+G31+H31</f>
        <v>25947.117733</v>
      </c>
      <c r="G31" s="23">
        <v>6681</v>
      </c>
      <c r="H31" s="23">
        <v>19266.117733</v>
      </c>
      <c r="I31" s="29">
        <v>19266.117733</v>
      </c>
      <c r="J31" s="23">
        <f>F31</f>
        <v>25947.117733</v>
      </c>
      <c r="K31" s="67">
        <f t="shared" si="7"/>
        <v>100</v>
      </c>
      <c r="L31" s="67">
        <f t="shared" si="8"/>
        <v>100</v>
      </c>
      <c r="N31" s="121"/>
      <c r="O31" s="118"/>
      <c r="P31" s="118"/>
      <c r="Q31" s="118"/>
    </row>
    <row r="32" spans="1:17" s="26" customFormat="1" ht="19.5" customHeight="1" hidden="1">
      <c r="A32" s="58">
        <v>3</v>
      </c>
      <c r="B32" s="46" t="s">
        <v>34</v>
      </c>
      <c r="C32" s="23">
        <f t="shared" si="10"/>
        <v>0</v>
      </c>
      <c r="D32" s="23"/>
      <c r="E32" s="23"/>
      <c r="F32" s="23">
        <f t="shared" si="11"/>
        <v>0</v>
      </c>
      <c r="G32" s="23"/>
      <c r="H32" s="23"/>
      <c r="I32" s="23"/>
      <c r="J32" s="23">
        <v>0</v>
      </c>
      <c r="K32" s="67" t="e">
        <f t="shared" si="7"/>
        <v>#DIV/0!</v>
      </c>
      <c r="L32" s="67" t="e">
        <f t="shared" si="8"/>
        <v>#DIV/0!</v>
      </c>
      <c r="N32" s="121"/>
      <c r="O32" s="118"/>
      <c r="P32" s="118"/>
      <c r="Q32" s="118"/>
    </row>
    <row r="33" spans="1:17" s="9" customFormat="1" ht="18" customHeight="1">
      <c r="A33" s="51" t="s">
        <v>3</v>
      </c>
      <c r="B33" s="50" t="s">
        <v>27</v>
      </c>
      <c r="C33" s="52"/>
      <c r="D33" s="52"/>
      <c r="E33" s="52"/>
      <c r="F33" s="52">
        <f t="shared" si="11"/>
        <v>94049.594643</v>
      </c>
      <c r="G33" s="52"/>
      <c r="H33" s="52">
        <v>94049.594643</v>
      </c>
      <c r="I33" s="104">
        <v>94049.594643</v>
      </c>
      <c r="J33" s="52">
        <v>94049.594643</v>
      </c>
      <c r="K33" s="68"/>
      <c r="L33" s="68">
        <f t="shared" si="8"/>
        <v>100</v>
      </c>
      <c r="N33" s="122"/>
      <c r="O33" s="110"/>
      <c r="P33" s="110"/>
      <c r="Q33" s="110"/>
    </row>
    <row r="34" spans="1:17" s="9" customFormat="1" ht="18" customHeight="1">
      <c r="A34" s="94" t="s">
        <v>60</v>
      </c>
      <c r="B34" s="95" t="s">
        <v>61</v>
      </c>
      <c r="C34" s="96"/>
      <c r="D34" s="96"/>
      <c r="E34" s="96"/>
      <c r="F34" s="102">
        <f t="shared" si="11"/>
        <v>40923</v>
      </c>
      <c r="G34" s="102">
        <v>750</v>
      </c>
      <c r="H34" s="102">
        <v>40173</v>
      </c>
      <c r="I34" s="104">
        <v>40173</v>
      </c>
      <c r="J34" s="96">
        <v>40923</v>
      </c>
      <c r="K34" s="97"/>
      <c r="L34" s="68">
        <f t="shared" si="8"/>
        <v>100</v>
      </c>
      <c r="N34" s="122"/>
      <c r="O34" s="110"/>
      <c r="P34" s="110"/>
      <c r="Q34" s="110"/>
    </row>
    <row r="35" spans="1:17" s="24" customFormat="1" ht="20.25" customHeight="1">
      <c r="A35" s="56" t="s">
        <v>14</v>
      </c>
      <c r="B35" s="38" t="s">
        <v>25</v>
      </c>
      <c r="C35" s="39">
        <f aca="true" t="shared" si="12" ref="C35:J35">+C36+C39+C45+C46</f>
        <v>671107.117733</v>
      </c>
      <c r="D35" s="39">
        <f t="shared" si="12"/>
        <v>548763</v>
      </c>
      <c r="E35" s="39">
        <f t="shared" si="12"/>
        <v>122344.11773299999</v>
      </c>
      <c r="F35" s="39">
        <f t="shared" si="12"/>
        <v>806079.712376</v>
      </c>
      <c r="G35" s="39">
        <f t="shared" si="12"/>
        <v>549513</v>
      </c>
      <c r="H35" s="39">
        <f t="shared" si="12"/>
        <v>256566.712376</v>
      </c>
      <c r="I35" s="39">
        <f t="shared" si="12"/>
        <v>651233.788905</v>
      </c>
      <c r="J35" s="39">
        <f t="shared" si="12"/>
        <v>788759.712376</v>
      </c>
      <c r="K35" s="69">
        <f aca="true" t="shared" si="13" ref="K35:K44">+J35/C35*100</f>
        <v>117.53112007520208</v>
      </c>
      <c r="L35" s="69">
        <f t="shared" si="8"/>
        <v>97.85132912612977</v>
      </c>
      <c r="N35" s="129"/>
      <c r="O35" s="119"/>
      <c r="P35" s="119"/>
      <c r="Q35" s="119"/>
    </row>
    <row r="36" spans="1:17" s="7" customFormat="1" ht="18.75">
      <c r="A36" s="57" t="s">
        <v>0</v>
      </c>
      <c r="B36" s="47" t="s">
        <v>8</v>
      </c>
      <c r="C36" s="39">
        <f>+D36+E36</f>
        <v>241352</v>
      </c>
      <c r="D36" s="39">
        <f>D37+D38</f>
        <v>241352</v>
      </c>
      <c r="E36" s="39"/>
      <c r="F36" s="39">
        <f>+G36+H36</f>
        <v>241352</v>
      </c>
      <c r="G36" s="39">
        <f>G37+G38</f>
        <v>241352</v>
      </c>
      <c r="H36" s="39">
        <f>H37+H38</f>
        <v>0</v>
      </c>
      <c r="I36" s="39">
        <f>I37+I38</f>
        <v>182636.076529</v>
      </c>
      <c r="J36" s="39">
        <f>J37+J38</f>
        <v>224032</v>
      </c>
      <c r="K36" s="69">
        <f t="shared" si="13"/>
        <v>92.82375948821638</v>
      </c>
      <c r="L36" s="69">
        <f t="shared" si="8"/>
        <v>92.82375948821638</v>
      </c>
      <c r="N36" s="130"/>
      <c r="O36" s="120"/>
      <c r="P36" s="120"/>
      <c r="Q36" s="120"/>
    </row>
    <row r="37" spans="1:17" s="7" customFormat="1" ht="18.75">
      <c r="A37" s="32">
        <v>1</v>
      </c>
      <c r="B37" s="48" t="s">
        <v>15</v>
      </c>
      <c r="C37" s="30">
        <f>+D37+E37</f>
        <v>235852</v>
      </c>
      <c r="D37" s="30">
        <v>235852</v>
      </c>
      <c r="E37" s="30"/>
      <c r="F37" s="30">
        <f>+G37+H37</f>
        <v>235852</v>
      </c>
      <c r="G37" s="30">
        <v>235852</v>
      </c>
      <c r="H37" s="30"/>
      <c r="I37" s="30">
        <v>177357.811816</v>
      </c>
      <c r="J37" s="30">
        <v>218532</v>
      </c>
      <c r="K37" s="67">
        <f t="shared" si="13"/>
        <v>92.65641164798262</v>
      </c>
      <c r="L37" s="67">
        <f t="shared" si="8"/>
        <v>92.65641164798262</v>
      </c>
      <c r="N37" s="130"/>
      <c r="O37" s="120"/>
      <c r="P37" s="120"/>
      <c r="Q37" s="120"/>
    </row>
    <row r="38" spans="1:17" s="7" customFormat="1" ht="17.25" customHeight="1">
      <c r="A38" s="31">
        <v>2</v>
      </c>
      <c r="B38" s="49" t="s">
        <v>22</v>
      </c>
      <c r="C38" s="35">
        <f>+D38+E38</f>
        <v>5500</v>
      </c>
      <c r="D38" s="35">
        <f>+D22</f>
        <v>5500</v>
      </c>
      <c r="E38" s="35"/>
      <c r="F38" s="35">
        <f>+G38+H38</f>
        <v>5500</v>
      </c>
      <c r="G38" s="35">
        <v>5500</v>
      </c>
      <c r="H38" s="35"/>
      <c r="I38" s="93">
        <v>5278.264713</v>
      </c>
      <c r="J38" s="93">
        <v>5500</v>
      </c>
      <c r="K38" s="67">
        <f t="shared" si="13"/>
        <v>100</v>
      </c>
      <c r="L38" s="67">
        <f t="shared" si="8"/>
        <v>100</v>
      </c>
      <c r="N38" s="130"/>
      <c r="O38" s="120"/>
      <c r="P38" s="120"/>
      <c r="Q38" s="120"/>
    </row>
    <row r="39" spans="1:17" s="7" customFormat="1" ht="18.75">
      <c r="A39" s="27" t="s">
        <v>2</v>
      </c>
      <c r="B39" s="33" t="s">
        <v>12</v>
      </c>
      <c r="C39" s="34">
        <f aca="true" t="shared" si="14" ref="C39:H39">C40+C41+C44</f>
        <v>429755.11773299996</v>
      </c>
      <c r="D39" s="34">
        <f t="shared" si="14"/>
        <v>307411</v>
      </c>
      <c r="E39" s="34">
        <f t="shared" si="14"/>
        <v>122344.11773299999</v>
      </c>
      <c r="F39" s="34">
        <f t="shared" si="14"/>
        <v>429755.11773299996</v>
      </c>
      <c r="G39" s="34">
        <f t="shared" si="14"/>
        <v>307411</v>
      </c>
      <c r="H39" s="34">
        <f t="shared" si="14"/>
        <v>122344.11773299999</v>
      </c>
      <c r="I39" s="34">
        <f>I40+I41+I44</f>
        <v>333626.11773299996</v>
      </c>
      <c r="J39" s="34">
        <f>J40+J41+J44</f>
        <v>429755.11773299996</v>
      </c>
      <c r="K39" s="63">
        <f t="shared" si="13"/>
        <v>100</v>
      </c>
      <c r="L39" s="63">
        <f t="shared" si="8"/>
        <v>100</v>
      </c>
      <c r="N39" s="130"/>
      <c r="O39" s="120"/>
      <c r="P39" s="120"/>
      <c r="Q39" s="120"/>
    </row>
    <row r="40" spans="1:17" s="7" customFormat="1" ht="18" customHeight="1">
      <c r="A40" s="53">
        <v>1</v>
      </c>
      <c r="B40" s="54" t="s">
        <v>16</v>
      </c>
      <c r="C40" s="55">
        <f>+D40+E40</f>
        <v>300730</v>
      </c>
      <c r="D40" s="55">
        <f>D24</f>
        <v>300730</v>
      </c>
      <c r="E40" s="55"/>
      <c r="F40" s="55">
        <f aca="true" t="shared" si="15" ref="F40:F46">+G40+H40</f>
        <v>300730</v>
      </c>
      <c r="G40" s="55">
        <f>G24</f>
        <v>300730</v>
      </c>
      <c r="H40" s="55"/>
      <c r="I40" s="55">
        <f>++I24</f>
        <v>248600</v>
      </c>
      <c r="J40" s="55">
        <f>++J24</f>
        <v>300730</v>
      </c>
      <c r="K40" s="70">
        <f t="shared" si="13"/>
        <v>100</v>
      </c>
      <c r="L40" s="70">
        <f t="shared" si="8"/>
        <v>100</v>
      </c>
      <c r="N40" s="130"/>
      <c r="O40" s="120"/>
      <c r="P40" s="120"/>
      <c r="Q40" s="120"/>
    </row>
    <row r="41" spans="1:17" s="7" customFormat="1" ht="18" customHeight="1">
      <c r="A41" s="4">
        <v>2</v>
      </c>
      <c r="B41" s="15" t="s">
        <v>13</v>
      </c>
      <c r="C41" s="17">
        <f>+D41+E41</f>
        <v>129025.11773299999</v>
      </c>
      <c r="D41" s="17">
        <f>D42+D43</f>
        <v>6681</v>
      </c>
      <c r="E41" s="17">
        <f>E42+E43</f>
        <v>122344.11773299999</v>
      </c>
      <c r="F41" s="17">
        <f t="shared" si="15"/>
        <v>129025.11773299999</v>
      </c>
      <c r="G41" s="17">
        <f>G42+G43</f>
        <v>6681</v>
      </c>
      <c r="H41" s="17">
        <f>H42+H43</f>
        <v>122344.11773299999</v>
      </c>
      <c r="I41" s="17">
        <f>+I25</f>
        <v>85026.11773299999</v>
      </c>
      <c r="J41" s="17">
        <f>+J25</f>
        <v>129025.11773299999</v>
      </c>
      <c r="K41" s="71">
        <f t="shared" si="13"/>
        <v>100</v>
      </c>
      <c r="L41" s="71">
        <f t="shared" si="8"/>
        <v>100</v>
      </c>
      <c r="N41" s="130"/>
      <c r="O41" s="120"/>
      <c r="P41" s="120"/>
      <c r="Q41" s="120"/>
    </row>
    <row r="42" spans="1:17" s="7" customFormat="1" ht="18" customHeight="1">
      <c r="A42" s="4"/>
      <c r="B42" s="15" t="s">
        <v>18</v>
      </c>
      <c r="C42" s="17">
        <f>+D42+E42</f>
        <v>103078</v>
      </c>
      <c r="D42" s="17"/>
      <c r="E42" s="17">
        <f>+E26</f>
        <v>103078</v>
      </c>
      <c r="F42" s="17">
        <f t="shared" si="15"/>
        <v>103078</v>
      </c>
      <c r="G42" s="17"/>
      <c r="H42" s="17">
        <f>+H26</f>
        <v>103078</v>
      </c>
      <c r="I42" s="17">
        <f>+I26</f>
        <v>65760</v>
      </c>
      <c r="J42" s="17">
        <f>+J26</f>
        <v>103078</v>
      </c>
      <c r="K42" s="71">
        <f t="shared" si="13"/>
        <v>100</v>
      </c>
      <c r="L42" s="71">
        <f t="shared" si="8"/>
        <v>100</v>
      </c>
      <c r="N42" s="130"/>
      <c r="O42" s="120"/>
      <c r="P42" s="120"/>
      <c r="Q42" s="120"/>
    </row>
    <row r="43" spans="1:17" s="7" customFormat="1" ht="19.5" customHeight="1">
      <c r="A43" s="4"/>
      <c r="B43" s="13" t="s">
        <v>4</v>
      </c>
      <c r="C43" s="17">
        <f>+D43+E43</f>
        <v>25947.117733</v>
      </c>
      <c r="D43" s="17">
        <f>+D31</f>
        <v>6681</v>
      </c>
      <c r="E43" s="17">
        <f>+E31</f>
        <v>19266.117733</v>
      </c>
      <c r="F43" s="17">
        <f t="shared" si="15"/>
        <v>25947.117733</v>
      </c>
      <c r="G43" s="17">
        <f>+G31</f>
        <v>6681</v>
      </c>
      <c r="H43" s="17">
        <f>+H31</f>
        <v>19266.117733</v>
      </c>
      <c r="I43" s="17">
        <f>+I31</f>
        <v>19266.117733</v>
      </c>
      <c r="J43" s="17">
        <f>+J31</f>
        <v>25947.117733</v>
      </c>
      <c r="K43" s="71">
        <f t="shared" si="13"/>
        <v>100</v>
      </c>
      <c r="L43" s="71">
        <f t="shared" si="8"/>
        <v>100</v>
      </c>
      <c r="N43" s="130"/>
      <c r="O43" s="120"/>
      <c r="P43" s="120"/>
      <c r="Q43" s="120"/>
    </row>
    <row r="44" spans="1:17" s="7" customFormat="1" ht="19.5" customHeight="1" hidden="1">
      <c r="A44" s="31">
        <v>3</v>
      </c>
      <c r="B44" s="73" t="str">
        <f>B32</f>
        <v>Thu tiền ứng trước kế hoạch vốn xây dựng cơ bản</v>
      </c>
      <c r="C44" s="74">
        <f>+D44+E44</f>
        <v>0</v>
      </c>
      <c r="D44" s="74">
        <f>D32</f>
        <v>0</v>
      </c>
      <c r="E44" s="74"/>
      <c r="F44" s="74">
        <f t="shared" si="15"/>
        <v>0</v>
      </c>
      <c r="G44" s="74">
        <f>G32</f>
        <v>0</v>
      </c>
      <c r="H44" s="74"/>
      <c r="I44" s="74"/>
      <c r="J44" s="74"/>
      <c r="K44" s="71" t="e">
        <f t="shared" si="13"/>
        <v>#DIV/0!</v>
      </c>
      <c r="L44" s="71" t="e">
        <f t="shared" si="8"/>
        <v>#DIV/0!</v>
      </c>
      <c r="N44" s="130"/>
      <c r="O44" s="120"/>
      <c r="P44" s="120"/>
      <c r="Q44" s="120"/>
    </row>
    <row r="45" spans="1:17" s="9" customFormat="1" ht="19.5" customHeight="1">
      <c r="A45" s="51" t="s">
        <v>3</v>
      </c>
      <c r="B45" s="50" t="s">
        <v>27</v>
      </c>
      <c r="C45" s="52"/>
      <c r="D45" s="52"/>
      <c r="E45" s="52"/>
      <c r="F45" s="52">
        <f t="shared" si="15"/>
        <v>94049.594643</v>
      </c>
      <c r="G45" s="52"/>
      <c r="H45" s="52">
        <f>+H33</f>
        <v>94049.594643</v>
      </c>
      <c r="I45" s="52">
        <f>+I33</f>
        <v>94049.594643</v>
      </c>
      <c r="J45" s="52">
        <f>+J33</f>
        <v>94049.594643</v>
      </c>
      <c r="K45" s="99"/>
      <c r="L45" s="99">
        <f t="shared" si="8"/>
        <v>100</v>
      </c>
      <c r="N45" s="122"/>
      <c r="O45" s="110"/>
      <c r="P45" s="110"/>
      <c r="Q45" s="110"/>
    </row>
    <row r="46" spans="1:17" s="9" customFormat="1" ht="18" customHeight="1">
      <c r="A46" s="100" t="s">
        <v>60</v>
      </c>
      <c r="B46" s="101" t="s">
        <v>61</v>
      </c>
      <c r="C46" s="102"/>
      <c r="D46" s="102"/>
      <c r="E46" s="102"/>
      <c r="F46" s="102">
        <f t="shared" si="15"/>
        <v>40923</v>
      </c>
      <c r="G46" s="102">
        <v>750</v>
      </c>
      <c r="H46" s="102">
        <v>40173</v>
      </c>
      <c r="I46" s="102">
        <v>40922</v>
      </c>
      <c r="J46" s="102">
        <v>40923</v>
      </c>
      <c r="K46" s="103"/>
      <c r="L46" s="98">
        <f t="shared" si="8"/>
        <v>100</v>
      </c>
      <c r="N46" s="122"/>
      <c r="O46" s="110"/>
      <c r="P46" s="110"/>
      <c r="Q46" s="110"/>
    </row>
    <row r="47" spans="2:12" ht="15.75">
      <c r="B47" s="14"/>
      <c r="C47" s="14"/>
      <c r="D47" s="14"/>
      <c r="E47" s="14"/>
      <c r="L47" s="18"/>
    </row>
    <row r="48" spans="2:12" ht="15.75">
      <c r="B48" s="14"/>
      <c r="C48" s="14"/>
      <c r="D48" s="14"/>
      <c r="E48" s="14"/>
      <c r="F48" s="10"/>
      <c r="G48" s="10"/>
      <c r="H48" s="10"/>
      <c r="L48" s="18"/>
    </row>
    <row r="49" spans="2:12" ht="18.75">
      <c r="B49" s="14"/>
      <c r="C49" s="14"/>
      <c r="D49" s="14"/>
      <c r="E49" s="14"/>
      <c r="L49" s="19"/>
    </row>
    <row r="50" spans="2:5" ht="18.75">
      <c r="B50" s="14"/>
      <c r="C50" s="14"/>
      <c r="D50" s="14"/>
      <c r="E50" s="14"/>
    </row>
    <row r="51" spans="2:5" ht="18.75">
      <c r="B51" s="14"/>
      <c r="C51" s="14"/>
      <c r="D51" s="14"/>
      <c r="E51" s="14"/>
    </row>
    <row r="52" spans="2:5" ht="18.75">
      <c r="B52" s="14"/>
      <c r="C52" s="14"/>
      <c r="D52" s="14"/>
      <c r="E52" s="14"/>
    </row>
    <row r="53" spans="2:5" ht="18.75">
      <c r="B53" s="14"/>
      <c r="C53" s="14"/>
      <c r="D53" s="14"/>
      <c r="E53" s="14"/>
    </row>
    <row r="54" spans="2:5" ht="18.75">
      <c r="B54" s="14"/>
      <c r="C54" s="14"/>
      <c r="D54" s="14"/>
      <c r="E54" s="14"/>
    </row>
    <row r="55" spans="2:5" ht="18.75">
      <c r="B55" s="14"/>
      <c r="C55" s="14"/>
      <c r="D55" s="14"/>
      <c r="E55" s="14"/>
    </row>
    <row r="56" spans="2:5" ht="18.75">
      <c r="B56" s="14"/>
      <c r="C56" s="14"/>
      <c r="D56" s="14"/>
      <c r="E56" s="14"/>
    </row>
    <row r="57" spans="2:5" ht="18.75">
      <c r="B57" s="14"/>
      <c r="C57" s="14"/>
      <c r="D57" s="14"/>
      <c r="E57" s="14"/>
    </row>
    <row r="58" spans="2:5" ht="18.75">
      <c r="B58" s="14"/>
      <c r="C58" s="14"/>
      <c r="D58" s="14"/>
      <c r="E58" s="14"/>
    </row>
    <row r="59" spans="2:5" ht="18.75">
      <c r="B59" s="14"/>
      <c r="C59" s="14"/>
      <c r="D59" s="14"/>
      <c r="E59" s="14"/>
    </row>
    <row r="60" spans="2:5" ht="18.75">
      <c r="B60" s="14"/>
      <c r="C60" s="14"/>
      <c r="D60" s="14"/>
      <c r="E60" s="14"/>
    </row>
    <row r="61" spans="2:5" ht="18.75">
      <c r="B61" s="14"/>
      <c r="C61" s="14"/>
      <c r="D61" s="14"/>
      <c r="E61" s="14"/>
    </row>
    <row r="62" spans="2:5" ht="18.75">
      <c r="B62" s="14"/>
      <c r="C62" s="14"/>
      <c r="D62" s="14"/>
      <c r="E62" s="14"/>
    </row>
    <row r="63" spans="2:5" ht="18.75">
      <c r="B63" s="14"/>
      <c r="C63" s="14"/>
      <c r="D63" s="14"/>
      <c r="E63" s="14"/>
    </row>
    <row r="64" spans="2:5" ht="18.75">
      <c r="B64" s="14"/>
      <c r="C64" s="14"/>
      <c r="D64" s="14"/>
      <c r="E64" s="14"/>
    </row>
    <row r="65" spans="2:5" ht="18.75">
      <c r="B65" s="14"/>
      <c r="C65" s="14"/>
      <c r="D65" s="14"/>
      <c r="E65" s="14"/>
    </row>
    <row r="66" spans="2:5" ht="18.75">
      <c r="B66" s="14"/>
      <c r="C66" s="14"/>
      <c r="D66" s="14"/>
      <c r="E66" s="14"/>
    </row>
    <row r="67" spans="2:5" ht="18.75">
      <c r="B67" s="14"/>
      <c r="C67" s="14"/>
      <c r="D67" s="14"/>
      <c r="E67" s="14"/>
    </row>
    <row r="68" spans="2:5" ht="18.75">
      <c r="B68" s="14"/>
      <c r="C68" s="14"/>
      <c r="D68" s="14"/>
      <c r="E68" s="14"/>
    </row>
    <row r="69" spans="2:5" ht="18.75">
      <c r="B69" s="14"/>
      <c r="C69" s="14"/>
      <c r="D69" s="14"/>
      <c r="E69" s="14"/>
    </row>
    <row r="70" spans="2:5" ht="18.75">
      <c r="B70" s="14"/>
      <c r="C70" s="14"/>
      <c r="D70" s="14"/>
      <c r="E70" s="14"/>
    </row>
    <row r="71" spans="2:5" ht="18.75">
      <c r="B71" s="14"/>
      <c r="C71" s="14"/>
      <c r="D71" s="14"/>
      <c r="E71" s="14"/>
    </row>
    <row r="72" spans="2:5" ht="18.75">
      <c r="B72" s="14"/>
      <c r="C72" s="14"/>
      <c r="D72" s="14"/>
      <c r="E72" s="14"/>
    </row>
    <row r="73" spans="2:5" ht="18.75">
      <c r="B73" s="14"/>
      <c r="C73" s="14"/>
      <c r="D73" s="14"/>
      <c r="E73" s="14"/>
    </row>
    <row r="74" spans="2:5" ht="18.75">
      <c r="B74" s="14"/>
      <c r="C74" s="14"/>
      <c r="D74" s="14"/>
      <c r="E74" s="14"/>
    </row>
    <row r="75" spans="2:5" ht="18.75">
      <c r="B75" s="14"/>
      <c r="C75" s="14"/>
      <c r="D75" s="14"/>
      <c r="E75" s="14"/>
    </row>
    <row r="76" spans="2:5" ht="18.75">
      <c r="B76" s="14"/>
      <c r="C76" s="14"/>
      <c r="D76" s="14"/>
      <c r="E76" s="14"/>
    </row>
    <row r="77" spans="2:5" ht="18.75">
      <c r="B77" s="14"/>
      <c r="C77" s="14"/>
      <c r="D77" s="14"/>
      <c r="E77" s="14"/>
    </row>
    <row r="78" spans="2:5" ht="18.75">
      <c r="B78" s="14"/>
      <c r="C78" s="14"/>
      <c r="D78" s="14"/>
      <c r="E78" s="14"/>
    </row>
    <row r="79" spans="2:5" ht="18.75">
      <c r="B79" s="14"/>
      <c r="C79" s="14"/>
      <c r="D79" s="14"/>
      <c r="E79" s="14"/>
    </row>
    <row r="80" spans="2:5" ht="18.75">
      <c r="B80" s="14"/>
      <c r="C80" s="14"/>
      <c r="D80" s="14"/>
      <c r="E80" s="14"/>
    </row>
    <row r="81" spans="2:5" ht="18.75">
      <c r="B81" s="14"/>
      <c r="C81" s="14"/>
      <c r="D81" s="14"/>
      <c r="E81" s="14"/>
    </row>
    <row r="82" spans="2:5" ht="18.75">
      <c r="B82" s="14"/>
      <c r="C82" s="14"/>
      <c r="D82" s="14"/>
      <c r="E82" s="14"/>
    </row>
    <row r="83" spans="2:5" ht="18.75">
      <c r="B83" s="14"/>
      <c r="C83" s="14"/>
      <c r="D83" s="14"/>
      <c r="E83" s="14"/>
    </row>
    <row r="84" spans="2:5" ht="18.75">
      <c r="B84" s="14"/>
      <c r="C84" s="14"/>
      <c r="D84" s="14"/>
      <c r="E84" s="14"/>
    </row>
    <row r="85" spans="2:5" ht="18.75">
      <c r="B85" s="14"/>
      <c r="C85" s="14"/>
      <c r="D85" s="14"/>
      <c r="E85" s="14"/>
    </row>
    <row r="86" spans="2:5" ht="18.75">
      <c r="B86" s="14"/>
      <c r="C86" s="14"/>
      <c r="D86" s="14"/>
      <c r="E86" s="14"/>
    </row>
    <row r="87" spans="2:5" ht="18.75">
      <c r="B87" s="14"/>
      <c r="C87" s="14"/>
      <c r="D87" s="14"/>
      <c r="E87" s="14"/>
    </row>
    <row r="88" spans="2:5" ht="18.75">
      <c r="B88" s="14"/>
      <c r="C88" s="14"/>
      <c r="D88" s="14"/>
      <c r="E88" s="14"/>
    </row>
    <row r="89" spans="2:5" ht="18.75">
      <c r="B89" s="14"/>
      <c r="C89" s="14"/>
      <c r="D89" s="14"/>
      <c r="E89" s="14"/>
    </row>
    <row r="90" spans="2:5" ht="18.75">
      <c r="B90" s="14"/>
      <c r="C90" s="14"/>
      <c r="D90" s="14"/>
      <c r="E90" s="14"/>
    </row>
    <row r="91" spans="2:5" ht="18.75">
      <c r="B91" s="14"/>
      <c r="C91" s="14"/>
      <c r="D91" s="14"/>
      <c r="E91" s="14"/>
    </row>
    <row r="92" spans="2:5" ht="18.75">
      <c r="B92" s="14"/>
      <c r="C92" s="14"/>
      <c r="D92" s="14"/>
      <c r="E92" s="14"/>
    </row>
    <row r="93" spans="2:5" ht="18.75">
      <c r="B93" s="14"/>
      <c r="C93" s="14"/>
      <c r="D93" s="14"/>
      <c r="E93" s="14"/>
    </row>
    <row r="94" spans="2:5" ht="18.75">
      <c r="B94" s="14"/>
      <c r="C94" s="14"/>
      <c r="D94" s="14"/>
      <c r="E94" s="14"/>
    </row>
    <row r="95" spans="2:5" ht="18.75">
      <c r="B95" s="14"/>
      <c r="C95" s="14"/>
      <c r="D95" s="14"/>
      <c r="E95" s="14"/>
    </row>
    <row r="96" spans="2:5" ht="18.75">
      <c r="B96" s="14"/>
      <c r="C96" s="14"/>
      <c r="D96" s="14"/>
      <c r="E96" s="14"/>
    </row>
    <row r="97" spans="2:5" ht="18.75">
      <c r="B97" s="14"/>
      <c r="C97" s="14"/>
      <c r="D97" s="14"/>
      <c r="E97" s="14"/>
    </row>
    <row r="98" spans="2:5" ht="18.75">
      <c r="B98" s="14"/>
      <c r="C98" s="14"/>
      <c r="D98" s="14"/>
      <c r="E98" s="14"/>
    </row>
    <row r="99" spans="2:5" ht="18.75">
      <c r="B99" s="14"/>
      <c r="C99" s="14"/>
      <c r="D99" s="14"/>
      <c r="E99" s="14"/>
    </row>
    <row r="100" spans="2:5" ht="18.75">
      <c r="B100" s="14"/>
      <c r="C100" s="14"/>
      <c r="D100" s="14"/>
      <c r="E100" s="14"/>
    </row>
    <row r="101" spans="2:5" ht="18.75">
      <c r="B101" s="14"/>
      <c r="C101" s="14"/>
      <c r="D101" s="14"/>
      <c r="E101" s="14"/>
    </row>
    <row r="102" spans="2:5" ht="18.75">
      <c r="B102" s="14"/>
      <c r="C102" s="14"/>
      <c r="D102" s="14"/>
      <c r="E102" s="14"/>
    </row>
    <row r="103" spans="2:5" ht="18.75">
      <c r="B103" s="14"/>
      <c r="C103" s="14"/>
      <c r="D103" s="14"/>
      <c r="E103" s="14"/>
    </row>
    <row r="104" spans="2:5" ht="18.75">
      <c r="B104" s="14"/>
      <c r="C104" s="14"/>
      <c r="D104" s="14"/>
      <c r="E104" s="14"/>
    </row>
    <row r="105" spans="2:5" ht="18.75">
      <c r="B105" s="14"/>
      <c r="C105" s="14"/>
      <c r="D105" s="14"/>
      <c r="E105" s="14"/>
    </row>
    <row r="106" spans="2:5" ht="18.75">
      <c r="B106" s="14"/>
      <c r="C106" s="14"/>
      <c r="D106" s="14"/>
      <c r="E106" s="14"/>
    </row>
    <row r="107" spans="2:5" ht="18.75">
      <c r="B107" s="14"/>
      <c r="C107" s="14"/>
      <c r="D107" s="14"/>
      <c r="E107" s="14"/>
    </row>
    <row r="108" spans="2:5" ht="18.75">
      <c r="B108" s="14"/>
      <c r="C108" s="14"/>
      <c r="D108" s="14"/>
      <c r="E108" s="14"/>
    </row>
    <row r="109" spans="2:5" ht="18.75">
      <c r="B109" s="14"/>
      <c r="C109" s="14"/>
      <c r="D109" s="14"/>
      <c r="E109" s="14"/>
    </row>
    <row r="110" spans="2:5" ht="18.75">
      <c r="B110" s="14"/>
      <c r="C110" s="14"/>
      <c r="D110" s="14"/>
      <c r="E110" s="14"/>
    </row>
    <row r="111" spans="2:5" ht="18.75">
      <c r="B111" s="14"/>
      <c r="C111" s="14"/>
      <c r="D111" s="14"/>
      <c r="E111" s="14"/>
    </row>
    <row r="112" spans="2:5" ht="18.75">
      <c r="B112" s="14"/>
      <c r="C112" s="14"/>
      <c r="D112" s="14"/>
      <c r="E112" s="14"/>
    </row>
    <row r="113" spans="2:5" ht="18.75">
      <c r="B113" s="14"/>
      <c r="C113" s="14"/>
      <c r="D113" s="14"/>
      <c r="E113" s="14"/>
    </row>
    <row r="114" spans="2:5" ht="18.75">
      <c r="B114" s="14"/>
      <c r="C114" s="14"/>
      <c r="D114" s="14"/>
      <c r="E114" s="14"/>
    </row>
  </sheetData>
  <sheetProtection/>
  <mergeCells count="15">
    <mergeCell ref="A5:A7"/>
    <mergeCell ref="B5:B7"/>
    <mergeCell ref="K5:L5"/>
    <mergeCell ref="L6:L7"/>
    <mergeCell ref="F6:F7"/>
    <mergeCell ref="A1:L1"/>
    <mergeCell ref="K6:K7"/>
    <mergeCell ref="C6:C7"/>
    <mergeCell ref="D6:E6"/>
    <mergeCell ref="C5:H5"/>
    <mergeCell ref="G6:H6"/>
    <mergeCell ref="J5:J7"/>
    <mergeCell ref="I5:I7"/>
    <mergeCell ref="A2:L2"/>
    <mergeCell ref="A3:L3"/>
  </mergeCells>
  <printOptions/>
  <pageMargins left="0.51" right="0.2" top="0.5" bottom="0.57" header="0.5" footer="0.3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0907500111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Nha</dc:creator>
  <cp:keywords/>
  <dc:description/>
  <cp:lastModifiedBy>Windows User</cp:lastModifiedBy>
  <cp:lastPrinted>2020-12-02T07:04:22Z</cp:lastPrinted>
  <dcterms:created xsi:type="dcterms:W3CDTF">2007-10-04T02:33:22Z</dcterms:created>
  <dcterms:modified xsi:type="dcterms:W3CDTF">2020-12-08T02:27:11Z</dcterms:modified>
  <cp:category/>
  <cp:version/>
  <cp:contentType/>
  <cp:contentStatus/>
</cp:coreProperties>
</file>